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roject Overview" sheetId="2" state="visible" r:id="rId2"/>
    <sheet xmlns:r="http://schemas.openxmlformats.org/officeDocument/2006/relationships" name="Scorecard" sheetId="3" state="visible" r:id="rId3"/>
    <sheet xmlns:r="http://schemas.openxmlformats.org/officeDocument/2006/relationships" name="Financials" sheetId="4" state="visible" r:id="rId4"/>
    <sheet xmlns:r="http://schemas.openxmlformats.org/officeDocument/2006/relationships" name="Sensitivity" sheetId="5" state="visible" r:id="rId5"/>
    <sheet xmlns:r="http://schemas.openxmlformats.org/officeDocument/2006/relationships" name="Risks" sheetId="6" state="visible" r:id="rId6"/>
    <sheet xmlns:r="http://schemas.openxmlformats.org/officeDocument/2006/relationships" name="Assumption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;-&quot;$&quot;#,##0"/>
    <numFmt numFmtId="165" formatCode="0.0 &quot;years&quot;"/>
    <numFmt numFmtId="166" formatCode="0.0%"/>
  </numFmts>
  <fonts count="11">
    <font>
      <name val="Calibri"/>
      <family val="2"/>
      <color theme="1"/>
      <sz val="11"/>
      <scheme val="minor"/>
    </font>
    <font>
      <name val="Consolas"/>
      <b val="1"/>
      <color rgb="FF17181B"/>
      <sz val="10"/>
    </font>
    <font>
      <name val="Georgia"/>
      <b val="1"/>
      <sz val="15"/>
    </font>
    <font>
      <name val="Arial"/>
      <i val="1"/>
      <color rgb="FF6B6A63"/>
      <sz val="9"/>
    </font>
    <font>
      <name val="Consolas"/>
      <b val="1"/>
      <color rgb="FFFFFFFF"/>
      <sz val="10"/>
    </font>
    <font>
      <name val="Arial"/>
      <b val="1"/>
      <sz val="9"/>
    </font>
    <font>
      <name val="Arial"/>
      <sz val="9"/>
    </font>
    <font>
      <name val="Arial"/>
      <b val="1"/>
      <i val="1"/>
      <color rgb="FF17181B"/>
      <sz val="9"/>
    </font>
    <font>
      <name val="Georgia"/>
      <b val="1"/>
      <sz val="11"/>
    </font>
    <font>
      <name val="Georgia"/>
      <b val="1"/>
      <color rgb="FF17181B"/>
      <sz val="13"/>
    </font>
    <font>
      <name val="Consolas"/>
      <b val="1"/>
      <color rgb="FF17181B"/>
      <sz val="11"/>
    </font>
  </fonts>
  <fills count="3">
    <fill>
      <patternFill/>
    </fill>
    <fill>
      <patternFill patternType="gray125"/>
    </fill>
    <fill>
      <patternFill patternType="solid">
        <fgColor rgb="FF17181B"/>
      </patternFill>
    </fill>
  </fills>
  <borders count="2">
    <border>
      <left/>
      <right/>
      <top/>
      <bottom/>
      <diagonal/>
    </border>
    <border>
      <left style="thin">
        <color rgb="FFD9D7CF"/>
      </left>
      <right style="thin">
        <color rgb="FFD9D7CF"/>
      </right>
      <top style="thin">
        <color rgb="FFD9D7CF"/>
      </top>
      <bottom style="thin">
        <color rgb="FFD9D7C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pivotButton="0" quotePrefix="0" xfId="0"/>
    <xf numFmtId="0" fontId="6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9" fontId="3" fillId="0" borderId="1" applyAlignment="1" pivotButton="0" quotePrefix="0" xfId="0">
      <alignment vertical="top" wrapText="1"/>
    </xf>
    <xf numFmtId="1" fontId="3" fillId="0" borderId="1" applyAlignment="1" pivotButton="0" quotePrefix="0" xfId="0">
      <alignment vertical="top" wrapText="1"/>
    </xf>
    <xf numFmtId="2" fontId="3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2" fontId="7" fillId="0" borderId="1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5" fillId="0" borderId="0" pivotButton="0" quotePrefix="0" xfId="0"/>
    <xf numFmtId="164" fontId="3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3" fontId="3" fillId="0" borderId="1" applyAlignment="1" pivotButton="0" quotePrefix="0" xfId="0">
      <alignment vertical="top" wrapText="1"/>
    </xf>
    <xf numFmtId="165" fontId="7" fillId="0" borderId="1" applyAlignment="1" pivotButton="0" quotePrefix="0" xfId="0">
      <alignment vertical="top" wrapText="1"/>
    </xf>
    <xf numFmtId="165" fontId="3" fillId="0" borderId="1" applyAlignment="1" pivotButton="0" quotePrefix="0" xfId="0">
      <alignment vertical="top" wrapText="1"/>
    </xf>
    <xf numFmtId="166" fontId="1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FFF6E3C1"/>
        </patternFill>
      </fill>
    </dxf>
    <dxf>
      <font>
        <i val="1"/>
        <color rgb="FFB23B3B"/>
      </font>
    </dxf>
    <dxf>
      <font>
        <b val="1"/>
      </font>
      <fill>
        <patternFill patternType="solid">
          <fgColor rgb="FFF6E3C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tabSelected="0" zoomScale="110" workbookViewId="0">
      <selection activeCell="A1" sqref="A1"/>
    </sheetView>
  </sheetViews>
  <sheetFormatPr baseColWidth="8" defaultRowHeight="15"/>
  <cols>
    <col width="30" customWidth="1" min="1" max="1"/>
    <col width="90" customWidth="1" min="2" max="2"/>
  </cols>
  <sheetData>
    <row r="1">
      <c r="A1" s="1" t="inlineStr">
        <is>
          <t>MI  MARKET INTELLIGENCE TOOLS   ·   marketintelligencetools.com/templates/</t>
        </is>
      </c>
    </row>
    <row r="2">
      <c r="A2" s="2" t="inlineStr">
        <is>
          <t>Feasibility Analysis Template</t>
        </is>
      </c>
    </row>
    <row r="3">
      <c r="A3" s="3" t="inlineStr">
        <is>
          <t>Read this tab first. Italic rows on every tab are the worked example (Larkfield Software); overwrite them with your own project.</t>
        </is>
      </c>
    </row>
    <row r="5">
      <c r="A5" s="4" t="inlineStr">
        <is>
          <t>TOPIC</t>
        </is>
      </c>
      <c r="B5" s="4" t="inlineStr">
        <is>
          <t>HOW IT WORKS</t>
        </is>
      </c>
    </row>
    <row r="6">
      <c r="A6" s="5" t="inlineStr">
        <is>
          <t>What this file does</t>
        </is>
      </c>
      <c r="B6" s="6" t="inlineStr">
        <is>
          <t>Scores a proposed project on five feasibility dimensions (market, technical, financial, operational, legal), runs the NPV, payback and sensitivity math, and logs risks and assumptions.</t>
        </is>
      </c>
    </row>
    <row r="7">
      <c r="A7" s="5" t="inlineStr">
        <is>
          <t>Tab order</t>
        </is>
      </c>
      <c r="B7" s="6" t="inlineStr">
        <is>
          <t>Read Me &gt; Project Overview &gt; Scorecard &gt; Financials &gt; Sensitivity &gt; Risks &gt; Assumptions. The verdict comes first; the evidence behind it follows.</t>
        </is>
      </c>
    </row>
    <row r="8">
      <c r="A8" s="5" t="inlineStr">
        <is>
          <t>Step 1</t>
        </is>
      </c>
      <c r="B8" s="6" t="inlineStr">
        <is>
          <t>Project Overview: name the project, scope, sponsor, objectives, kill criteria and decision date. Write the no-go line before any data comes in.</t>
        </is>
      </c>
    </row>
    <row r="9">
      <c r="A9" s="5" t="inlineStr">
        <is>
          <t>Step 2</t>
        </is>
      </c>
      <c r="B9" s="6" t="inlineStr">
        <is>
          <t>Agree the five weights on the Scorecard tab with the approver before scoring. Weights must total 100%.</t>
        </is>
      </c>
    </row>
    <row r="10">
      <c r="A10" s="5" t="inlineStr">
        <is>
          <t>Step 3</t>
        </is>
      </c>
      <c r="B10" s="6" t="inlineStr">
        <is>
          <t>Financials: enter price, cost assumptions, discount rate, initial investment and accounts per year. NPV, payback and ROI calculate.</t>
        </is>
      </c>
    </row>
    <row r="11">
      <c r="A11" s="5" t="inlineStr">
        <is>
          <t>Step 4</t>
        </is>
      </c>
      <c r="B11" s="6" t="inlineStr">
        <is>
          <t>Sensitivity: each row moves one input at a time against the base case. The combined row is a stress test only.</t>
        </is>
      </c>
    </row>
    <row r="12">
      <c r="A12" s="5" t="inlineStr">
        <is>
          <t>Step 5</t>
        </is>
      </c>
      <c r="B12" s="6" t="inlineStr">
        <is>
          <t>Risks: score likelihood and impact from 1 to 5. Score = likelihood x impact. Anything at 12 or above needs a named mitigation before approval.</t>
        </is>
      </c>
    </row>
    <row r="13">
      <c r="A13" s="5" t="inlineStr">
        <is>
          <t>Step 6</t>
        </is>
      </c>
      <c r="B13" s="6" t="inlineStr">
        <is>
          <t>Score each dimension from 1 to 5 on the Scorecard and write one sentence of evidence per score. The verdict calculates.</t>
        </is>
      </c>
    </row>
    <row r="14">
      <c r="A14" s="5" t="inlineStr">
        <is>
          <t>Scoring scale</t>
        </is>
      </c>
      <c r="B14" s="6" t="inlineStr">
        <is>
          <t>1 = serious doubt, 2 = weak, 3 = workable with conditions, 4 = strong, 5 = proven by evidence.</t>
        </is>
      </c>
    </row>
    <row r="15">
      <c r="A15" s="5" t="inlineStr">
        <is>
          <t>Verdict thresholds</t>
        </is>
      </c>
      <c r="B15" s="6" t="inlineStr">
        <is>
          <t>Weighted total of 3.75 and up = Go. 3.00 to 3.74 = Conditional go. Under 3.00 = No-go.</t>
        </is>
      </c>
    </row>
    <row r="16">
      <c r="A16" s="5" t="inlineStr">
        <is>
          <t>NPV formula</t>
        </is>
      </c>
      <c r="B16" s="6">
        <f>NPV(rate, Year 1:Year 3) + Year 0. Excel's NPV treats its first value as one period out, so the Year 0 investment sits outside the function.</f>
        <v/>
      </c>
    </row>
    <row r="17">
      <c r="A17" s="5" t="inlineStr">
        <is>
          <t>Companion file</t>
        </is>
      </c>
      <c r="B17" s="6" t="inlineStr">
        <is>
          <t>feasibility-study-report-template.docx presents these findings in nine sections. Paste final figures into it once the numbers stop moving.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tabSelected="0" zoomScale="110" workbookViewId="0">
      <selection activeCell="A1" sqref="A1"/>
    </sheetView>
  </sheetViews>
  <sheetFormatPr baseColWidth="8" defaultRowHeight="15"/>
  <cols>
    <col width="30" customWidth="1" min="1" max="1"/>
    <col width="90" customWidth="1" min="2" max="2"/>
  </cols>
  <sheetData>
    <row r="1">
      <c r="A1" s="1" t="inlineStr">
        <is>
          <t>MI  MARKET INTELLIGENCE TOOLS   ·   marketintelligencetools.com/templates/</t>
        </is>
      </c>
    </row>
    <row r="2">
      <c r="A2" s="2" t="inlineStr">
        <is>
          <t>Project Overview</t>
        </is>
      </c>
    </row>
    <row r="3">
      <c r="A3" s="3" t="inlineStr">
        <is>
          <t>Two sentences per field at most. Write the kill criteria before gathering data, so the analysis has a no-go line to test against.</t>
        </is>
      </c>
    </row>
    <row r="5">
      <c r="A5" s="4" t="inlineStr">
        <is>
          <t>FIELD</t>
        </is>
      </c>
      <c r="B5" s="4" t="inlineStr">
        <is>
          <t>DETAIL</t>
        </is>
      </c>
    </row>
    <row r="6">
      <c r="A6" s="7" t="inlineStr">
        <is>
          <t>Project name</t>
        </is>
      </c>
      <c r="B6" s="7" t="inlineStr">
        <is>
          <t>Larkfield self-serve agency tier</t>
        </is>
      </c>
    </row>
    <row r="7">
      <c r="A7" s="7" t="inlineStr">
        <is>
          <t>Company</t>
        </is>
      </c>
      <c r="B7" s="7" t="inlineStr">
        <is>
          <t>Larkfield Software (fictional): 45 people, reporting tool for mid-size marketing teams at $299 a month</t>
        </is>
      </c>
    </row>
    <row r="8">
      <c r="A8" s="7" t="inlineStr">
        <is>
          <t>Proposed project</t>
        </is>
      </c>
      <c r="B8" s="7" t="inlineStr">
        <is>
          <t>A $49-a-month self-serve tier for agencies with fewer than 20 staff, a new product line</t>
        </is>
      </c>
    </row>
    <row r="9">
      <c r="A9" s="7" t="inlineStr">
        <is>
          <t>Scope</t>
        </is>
      </c>
      <c r="B9" s="7" t="inlineStr">
        <is>
          <t>Self-serve onboarding flow and card billing, reusing the existing reporting engine; tier capped at three seats</t>
        </is>
      </c>
    </row>
    <row r="10">
      <c r="A10" s="7" t="inlineStr">
        <is>
          <t>Problem it solves</t>
        </is>
      </c>
      <c r="B10" s="7" t="inlineStr">
        <is>
          <t>Small agencies need the reporting but can't justify the $299 plan</t>
        </is>
      </c>
    </row>
    <row r="11">
      <c r="A11" s="7" t="inlineStr">
        <is>
          <t>Sponsor / approver</t>
        </is>
      </c>
      <c r="B11" s="7" t="inlineStr">
        <is>
          <t>CEO (approver); head of product (sponsor)</t>
        </is>
      </c>
    </row>
    <row r="12">
      <c r="A12" s="7" t="inlineStr">
        <is>
          <t>Initial investment</t>
        </is>
      </c>
      <c r="B12" s="7" t="inlineStr">
        <is>
          <t>$180,000: $120,000 build, $25,000 billing, tax and compliance setup, $35,000 launch marketing</t>
        </is>
      </c>
    </row>
    <row r="13">
      <c r="A13" s="7" t="inlineStr">
        <is>
          <t>Revenue objective</t>
        </is>
      </c>
      <c r="B13" s="7" t="inlineStr">
        <is>
          <t>$588,000 revenue in year 3</t>
        </is>
      </c>
    </row>
    <row r="14">
      <c r="A14" s="7" t="inlineStr">
        <is>
          <t>Adoption objective</t>
        </is>
      </c>
      <c r="B14" s="7" t="inlineStr">
        <is>
          <t>1,000 average paying accounts in year 3</t>
        </is>
      </c>
    </row>
    <row r="15">
      <c r="A15" s="7" t="inlineStr">
        <is>
          <t>Kill criteria</t>
        </is>
      </c>
      <c r="B15" s="7" t="inlineStr">
        <is>
          <t>Fewer than 100 paying accounts at the end of a 90-day pilot; NPV at 10% below zero on the base case</t>
        </is>
      </c>
    </row>
    <row r="16">
      <c r="A16" s="7" t="inlineStr">
        <is>
          <t>Hurdle rate</t>
        </is>
      </c>
      <c r="B16" s="7" t="inlineStr">
        <is>
          <t>10% discount rate</t>
        </is>
      </c>
    </row>
    <row r="17">
      <c r="A17" s="7" t="inlineStr">
        <is>
          <t>Decision date</t>
        </is>
      </c>
      <c r="B17" s="7" t="inlineStr">
        <is>
          <t>Approval meeting at the end of the feasibility study</t>
        </is>
      </c>
    </row>
    <row r="18">
      <c r="A18" s="7" t="inlineStr">
        <is>
          <t>Verdict</t>
        </is>
      </c>
      <c r="B18" s="7" t="inlineStr">
        <is>
          <t>Conditional go: release the $35,000 launch budget only after the pilot reaches 100 paying accounts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tabSelected="1" zoomScale="110"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11" customWidth="1" min="3" max="3"/>
    <col width="10" customWidth="1" min="4" max="4"/>
    <col width="12" customWidth="1" min="5" max="5"/>
    <col width="70" customWidth="1" min="6" max="6"/>
  </cols>
  <sheetData>
    <row r="1">
      <c r="A1" s="1" t="inlineStr">
        <is>
          <t>MI  MARKET INTELLIGENCE TOOLS   ·   marketintelligencetools.com/templates/</t>
        </is>
      </c>
    </row>
    <row r="2">
      <c r="A2" s="2" t="inlineStr">
        <is>
          <t>Feasibility Scorecard</t>
        </is>
      </c>
    </row>
    <row r="3">
      <c r="A3" s="3" t="inlineStr">
        <is>
          <t>Agree the weights with the approver first. Score 1 to 5 and back every score with one sentence of evidence. Weighted = weight x score.</t>
        </is>
      </c>
    </row>
    <row r="5">
      <c r="A5" s="4" t="inlineStr">
        <is>
          <t>DIMENSION</t>
        </is>
      </c>
      <c r="B5" s="4" t="inlineStr">
        <is>
          <t>QUESTION IT ANSWERS</t>
        </is>
      </c>
      <c r="C5" s="4" t="inlineStr">
        <is>
          <t>WEIGHT</t>
        </is>
      </c>
      <c r="D5" s="4" t="inlineStr">
        <is>
          <t>SCORE (1-5)</t>
        </is>
      </c>
      <c r="E5" s="4" t="inlineStr">
        <is>
          <t>WEIGHTED</t>
        </is>
      </c>
      <c r="F5" s="4" t="inlineStr">
        <is>
          <t>EVIDENCE / RATIONALE</t>
        </is>
      </c>
    </row>
    <row r="6">
      <c r="A6" s="7" t="inlineStr">
        <is>
          <t>Market</t>
        </is>
      </c>
      <c r="B6" s="7" t="inlineStr">
        <is>
          <t>Is there customer demand at the planned price?</t>
        </is>
      </c>
      <c r="C6" s="8" t="n">
        <v>0.3</v>
      </c>
      <c r="D6" s="9" t="n">
        <v>4</v>
      </c>
      <c r="E6" s="10">
        <f>C6*D6</f>
        <v/>
      </c>
      <c r="F6" s="7" t="inlineStr">
        <is>
          <t>Rivals charge $39 to $79; 14 of 20 agencies interviewed named the reporting pain unprompted</t>
        </is>
      </c>
    </row>
    <row r="7">
      <c r="A7" s="7" t="inlineStr">
        <is>
          <t>Technical</t>
        </is>
      </c>
      <c r="B7" s="7" t="inlineStr">
        <is>
          <t>Can the team build it with the resources and time available?</t>
        </is>
      </c>
      <c r="C7" s="8" t="n">
        <v>0.2</v>
      </c>
      <c r="D7" s="9" t="n">
        <v>4</v>
      </c>
      <c r="E7" s="10">
        <f>C7*D7</f>
        <v/>
      </c>
      <c r="F7" s="7" t="inlineStr">
        <is>
          <t>Onboarding reuses the existing reporting engine; four-month build</t>
        </is>
      </c>
    </row>
    <row r="8">
      <c r="A8" s="7" t="inlineStr">
        <is>
          <t>Financial</t>
        </is>
      </c>
      <c r="B8" s="7" t="inlineStr">
        <is>
          <t>Is the project viable, with a return that beats the cost of capital?</t>
        </is>
      </c>
      <c r="C8" s="8" t="n">
        <v>0.25</v>
      </c>
      <c r="D8" s="9" t="n">
        <v>3</v>
      </c>
      <c r="E8" s="10">
        <f>C8*D8</f>
        <v/>
      </c>
      <c r="F8" s="7" t="inlineStr">
        <is>
          <t>NPV of $53,858 turns negative on a 9% demand miss</t>
        </is>
      </c>
    </row>
    <row r="9">
      <c r="A9" s="7" t="inlineStr">
        <is>
          <t>Operational</t>
        </is>
      </c>
      <c r="B9" s="7" t="inlineStr">
        <is>
          <t>Can the organization run it after launch?</t>
        </is>
      </c>
      <c r="C9" s="8" t="n">
        <v>0.15</v>
      </c>
      <c r="D9" s="9" t="n">
        <v>3</v>
      </c>
      <c r="E9" s="10">
        <f>C9*D9</f>
        <v/>
      </c>
      <c r="F9" s="7" t="inlineStr">
        <is>
          <t>Needs one support hire; no help centre yet</t>
        </is>
      </c>
    </row>
    <row r="10">
      <c r="A10" s="7" t="inlineStr">
        <is>
          <t>Legal</t>
        </is>
      </c>
      <c r="B10" s="7" t="inlineStr">
        <is>
          <t>Can it run lawfully in every market you plan to sell in?</t>
        </is>
      </c>
      <c r="C10" s="8" t="n">
        <v>0.1</v>
      </c>
      <c r="D10" s="9" t="n">
        <v>4</v>
      </c>
      <c r="E10" s="10">
        <f>C10*D10</f>
        <v/>
      </c>
      <c r="F10" s="7" t="inlineStr">
        <is>
          <t>Card billing in two countries needs VAT and sales-tax compliance</t>
        </is>
      </c>
    </row>
    <row r="11">
      <c r="A11" s="11" t="inlineStr">
        <is>
          <t>Total</t>
        </is>
      </c>
      <c r="B11" s="11" t="inlineStr"/>
      <c r="C11" s="12">
        <f>SUM(C6:C10)</f>
        <v/>
      </c>
      <c r="D11" s="11" t="inlineStr"/>
      <c r="E11" s="13">
        <f>SUMPRODUCT(C6:C10,D6:D10)</f>
        <v/>
      </c>
      <c r="F11" s="11" t="inlineStr"/>
    </row>
    <row r="13">
      <c r="A13" s="14" t="inlineStr">
        <is>
          <t>Verdict</t>
        </is>
      </c>
      <c r="B13" s="15">
        <f>IF(C11&lt;&gt;1,"Check weights: they must total 100%",IF(E11&gt;=3.75,"Go",IF(E11&gt;=3,"Conditional go","No-go")))</f>
        <v/>
      </c>
    </row>
    <row r="14">
      <c r="A14" s="16" t="inlineStr">
        <is>
          <t>Thresholds</t>
        </is>
      </c>
      <c r="B14" s="3" t="inlineStr">
        <is>
          <t>3.75 and up = Go · 3.00 to 3.74 = Conditional go · under 3.00 = No-go</t>
        </is>
      </c>
    </row>
    <row r="15">
      <c r="A15" s="16" t="inlineStr">
        <is>
          <t>Condition</t>
        </is>
      </c>
      <c r="B15" s="3" t="inlineStr">
        <is>
          <t>A 90-day pilot must reach 100 paying accounts before the $35,000 of launch funding is released.</t>
        </is>
      </c>
    </row>
  </sheetData>
  <conditionalFormatting sqref="D6:D10">
    <cfRule type="expression" priority="1" dxfId="0">
      <formula>AND(D6&lt;&gt;"",D6&lt;=2)</formula>
    </cfRule>
  </conditionalFormatting>
  <dataValidations count="1">
    <dataValidation sqref="D6:D10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9"/>
  <sheetViews>
    <sheetView tabSelected="0" zoomScale="11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MI  MARKET INTELLIGENCE TOOLS   ·   marketintelligencetools.com/templates/</t>
        </is>
      </c>
    </row>
    <row r="2">
      <c r="A2" s="2" t="inlineStr">
        <is>
          <t>Financials</t>
        </is>
      </c>
    </row>
    <row r="3">
      <c r="A3" s="3" t="inlineStr">
        <is>
          <t>Edit the inputs in rows 6-12 and the accounts in row 16. Everything else calculates. Year 0 sits outside NPV().</t>
        </is>
      </c>
    </row>
    <row r="5">
      <c r="A5" s="4" t="inlineStr">
        <is>
          <t>ASSUMPTION</t>
        </is>
      </c>
      <c r="B5" s="4" t="inlineStr">
        <is>
          <t>VALUE</t>
        </is>
      </c>
    </row>
    <row r="6">
      <c r="A6" s="7" t="inlineStr">
        <is>
          <t>Price per account per month</t>
        </is>
      </c>
      <c r="B6" s="17" t="n">
        <v>49</v>
      </c>
    </row>
    <row r="7">
      <c r="A7" s="7" t="inlineStr">
        <is>
          <t>Variable costs (% of revenue)</t>
        </is>
      </c>
      <c r="B7" s="8" t="n">
        <v>0.3</v>
      </c>
    </row>
    <row r="8">
      <c r="A8" s="7" t="inlineStr">
        <is>
          <t>Fixed costs per year</t>
        </is>
      </c>
      <c r="B8" s="17" t="n">
        <v>150000</v>
      </c>
    </row>
    <row r="9">
      <c r="A9" s="7" t="inlineStr">
        <is>
          <t>Discount rate (hurdle)</t>
        </is>
      </c>
      <c r="B9" s="8" t="n">
        <v>0.1</v>
      </c>
    </row>
    <row r="10">
      <c r="A10" s="7" t="inlineStr">
        <is>
          <t>Investment: build</t>
        </is>
      </c>
      <c r="B10" s="17" t="n">
        <v>120000</v>
      </c>
    </row>
    <row r="11">
      <c r="A11" s="7" t="inlineStr">
        <is>
          <t>Investment: billing, tax and compliance setup</t>
        </is>
      </c>
      <c r="B11" s="17" t="n">
        <v>25000</v>
      </c>
    </row>
    <row r="12">
      <c r="A12" s="7" t="inlineStr">
        <is>
          <t>Investment: launch marketing</t>
        </is>
      </c>
      <c r="B12" s="17" t="n">
        <v>35000</v>
      </c>
    </row>
    <row r="13">
      <c r="A13" s="11" t="inlineStr">
        <is>
          <t>Initial investment (Year 0)</t>
        </is>
      </c>
      <c r="B13" s="18">
        <f>SUM(B10:B12)</f>
        <v/>
      </c>
    </row>
    <row r="15">
      <c r="A15" s="4" t="inlineStr">
        <is>
          <t>LINE</t>
        </is>
      </c>
      <c r="B15" s="4" t="inlineStr">
        <is>
          <t>YEAR 0</t>
        </is>
      </c>
      <c r="C15" s="4" t="inlineStr">
        <is>
          <t>YEAR 1</t>
        </is>
      </c>
      <c r="D15" s="4" t="inlineStr">
        <is>
          <t>YEAR 2</t>
        </is>
      </c>
      <c r="E15" s="4" t="inlineStr">
        <is>
          <t>YEAR 3</t>
        </is>
      </c>
    </row>
    <row r="16">
      <c r="A16" s="7" t="inlineStr">
        <is>
          <t>Average paying accounts</t>
        </is>
      </c>
      <c r="B16" s="19" t="n"/>
      <c r="C16" s="19" t="n">
        <v>250</v>
      </c>
      <c r="D16" s="19" t="n">
        <v>600</v>
      </c>
      <c r="E16" s="19" t="n">
        <v>1000</v>
      </c>
    </row>
    <row r="17">
      <c r="A17" s="7" t="inlineStr">
        <is>
          <t>Revenue ($49 x 12 per account)</t>
        </is>
      </c>
      <c r="B17" s="17" t="n"/>
      <c r="C17" s="17">
        <f>C16*$B$6*12</f>
        <v/>
      </c>
      <c r="D17" s="17">
        <f>D16*$B$6*12</f>
        <v/>
      </c>
      <c r="E17" s="17">
        <f>E16*$B$6*12</f>
        <v/>
      </c>
    </row>
    <row r="18">
      <c r="A18" s="7" t="inlineStr">
        <is>
          <t>Variable costs (30%)</t>
        </is>
      </c>
      <c r="B18" s="17" t="n"/>
      <c r="C18" s="17">
        <f>C17*$B$7</f>
        <v/>
      </c>
      <c r="D18" s="17">
        <f>D17*$B$7</f>
        <v/>
      </c>
      <c r="E18" s="17">
        <f>E17*$B$7</f>
        <v/>
      </c>
    </row>
    <row r="19">
      <c r="A19" s="7" t="inlineStr">
        <is>
          <t>Fixed costs</t>
        </is>
      </c>
      <c r="B19" s="17" t="n"/>
      <c r="C19" s="17">
        <f>$B$8</f>
        <v/>
      </c>
      <c r="D19" s="17">
        <f>$B$8</f>
        <v/>
      </c>
      <c r="E19" s="17">
        <f>$B$8</f>
        <v/>
      </c>
    </row>
    <row r="20">
      <c r="A20" s="7" t="inlineStr">
        <is>
          <t>Initial investment</t>
        </is>
      </c>
      <c r="B20" s="17">
        <f>B13</f>
        <v/>
      </c>
      <c r="C20" s="17" t="n"/>
      <c r="D20" s="17" t="n"/>
      <c r="E20" s="17" t="n"/>
    </row>
    <row r="21">
      <c r="A21" s="11" t="inlineStr">
        <is>
          <t>Net cash flow</t>
        </is>
      </c>
      <c r="B21" s="18">
        <f>-B20</f>
        <v/>
      </c>
      <c r="C21" s="18">
        <f>C17-C18-C19</f>
        <v/>
      </c>
      <c r="D21" s="18">
        <f>D17-D18-D19</f>
        <v/>
      </c>
      <c r="E21" s="18">
        <f>E17-E18-E19</f>
        <v/>
      </c>
    </row>
    <row r="22">
      <c r="A22" s="11" t="inlineStr">
        <is>
          <t>Cumulative cash flow</t>
        </is>
      </c>
      <c r="B22" s="18">
        <f>B21</f>
        <v/>
      </c>
      <c r="C22" s="18">
        <f>B22+C21</f>
        <v/>
      </c>
      <c r="D22" s="18">
        <f>C22+D21</f>
        <v/>
      </c>
      <c r="E22" s="18">
        <f>D22+E21</f>
        <v/>
      </c>
    </row>
    <row r="24">
      <c r="A24" s="4" t="inlineStr">
        <is>
          <t>RESULT</t>
        </is>
      </c>
      <c r="B24" s="4" t="inlineStr">
        <is>
          <t>VALUE</t>
        </is>
      </c>
    </row>
    <row r="25">
      <c r="A25" s="11" t="inlineStr">
        <is>
          <t>NPV at discount rate</t>
        </is>
      </c>
      <c r="B25" s="18">
        <f>NPV(B9,C21:E21)+B21</f>
        <v/>
      </c>
    </row>
    <row r="26">
      <c r="A26" s="11" t="inlineStr">
        <is>
          <t>Payback period</t>
        </is>
      </c>
      <c r="B26" s="20">
        <f>IF(C22&gt;=0,-B22/C21,IF(D22&gt;=0,1-C22/D21,IF(E22&gt;=0,2-D22/E21,"Beyond year 3")))</f>
        <v/>
      </c>
    </row>
    <row r="27">
      <c r="A27" s="7" t="inlineStr">
        <is>
          <t>Three-year cumulative net</t>
        </is>
      </c>
      <c r="B27" s="17">
        <f>E22</f>
        <v/>
      </c>
    </row>
    <row r="28">
      <c r="A28" s="7" t="inlineStr">
        <is>
          <t>Return on investment (3 years)</t>
        </is>
      </c>
      <c r="B28" s="8">
        <f>E22/B13</f>
        <v/>
      </c>
    </row>
    <row r="29">
      <c r="A29" s="7" t="inlineStr">
        <is>
          <t>Hurdle rate</t>
        </is>
      </c>
      <c r="B29" s="8">
        <f>B9</f>
        <v/>
      </c>
    </row>
  </sheetData>
  <conditionalFormatting sqref="B21:E22">
    <cfRule type="expression" priority="1" dxfId="1">
      <formula>B21&lt;0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2"/>
  <sheetViews>
    <sheetView tabSelected="0" zoomScale="110"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6" customWidth="1" min="11" max="11"/>
  </cols>
  <sheetData>
    <row r="1">
      <c r="A1" s="1" t="inlineStr">
        <is>
          <t>MI  MARKET INTELLIGENCE TOOLS   ·   marketintelligencetools.com/templates/</t>
        </is>
      </c>
    </row>
    <row r="2">
      <c r="A2" s="2" t="inlineStr">
        <is>
          <t>Sensitivity Analysis</t>
        </is>
      </c>
    </row>
    <row r="3">
      <c r="A3" s="3" t="inlineStr">
        <is>
          <t>Move one input per row against the base case. Columns C-E hold the moved inputs; the combined row exists only as a stress test.</t>
        </is>
      </c>
    </row>
    <row r="5">
      <c r="A5" s="4" t="inlineStr">
        <is>
          <t>SCENARIO</t>
        </is>
      </c>
      <c r="B5" s="4" t="inlineStr">
        <is>
          <t>CHANGE</t>
        </is>
      </c>
      <c r="C5" s="4" t="inlineStr">
        <is>
          <t>DEMAND X</t>
        </is>
      </c>
      <c r="D5" s="4" t="inlineStr">
        <is>
          <t>PRICE / MONTH</t>
        </is>
      </c>
      <c r="E5" s="4" t="inlineStr">
        <is>
          <t>FIXED / YEAR</t>
        </is>
      </c>
      <c r="F5" s="4" t="inlineStr">
        <is>
          <t>NET Y0</t>
        </is>
      </c>
      <c r="G5" s="4" t="inlineStr">
        <is>
          <t>NET Y1</t>
        </is>
      </c>
      <c r="H5" s="4" t="inlineStr">
        <is>
          <t>NET Y2</t>
        </is>
      </c>
      <c r="I5" s="4" t="inlineStr">
        <is>
          <t>NET Y3</t>
        </is>
      </c>
      <c r="J5" s="4" t="inlineStr">
        <is>
          <t>NPV AT RATE</t>
        </is>
      </c>
      <c r="K5" s="4" t="inlineStr">
        <is>
          <t>PAYBACK</t>
        </is>
      </c>
    </row>
    <row r="6">
      <c r="A6" s="11" t="inlineStr">
        <is>
          <t>Base case</t>
        </is>
      </c>
      <c r="B6" s="11" t="inlineStr">
        <is>
          <t>None</t>
        </is>
      </c>
      <c r="C6" s="12" t="n">
        <v>1</v>
      </c>
      <c r="D6" s="18">
        <f>Financials!$B$6</f>
        <v/>
      </c>
      <c r="E6" s="18">
        <f>Financials!$B$8</f>
        <v/>
      </c>
      <c r="F6" s="18">
        <f>-Financials!$B$13</f>
        <v/>
      </c>
      <c r="G6" s="18">
        <f>Financials!C$16*$C6*$D6*12*(1-Financials!$B$7)-$E6</f>
        <v/>
      </c>
      <c r="H6" s="18">
        <f>Financials!D$16*$C6*$D6*12*(1-Financials!$B$7)-$E6</f>
        <v/>
      </c>
      <c r="I6" s="18">
        <f>Financials!E$16*$C6*$D6*12*(1-Financials!$B$7)-$E6</f>
        <v/>
      </c>
      <c r="J6" s="18">
        <f>NPV(Financials!$B$9,G6:I6)+F6</f>
        <v/>
      </c>
      <c r="K6" s="20">
        <f>IF(F6+G6&gt;=0,-F6/G6,IF(F6+G6+H6&gt;=0,1-(F6+G6)/H6,IF(F6+G6+H6+I6&gt;=0,2-(F6+G6+H6)/I6,"Beyond year 3")))</f>
        <v/>
      </c>
    </row>
    <row r="7">
      <c r="A7" s="7" t="inlineStr">
        <is>
          <t>Demand -20%</t>
        </is>
      </c>
      <c r="B7" s="7" t="inlineStr">
        <is>
          <t>200 / 480 / 800 accounts</t>
        </is>
      </c>
      <c r="C7" s="8" t="n">
        <v>0.8</v>
      </c>
      <c r="D7" s="17">
        <f>Financials!$B$6</f>
        <v/>
      </c>
      <c r="E7" s="17">
        <f>Financials!$B$8</f>
        <v/>
      </c>
      <c r="F7" s="17">
        <f>-Financials!$B$13</f>
        <v/>
      </c>
      <c r="G7" s="17">
        <f>Financials!C$16*$C7*$D7*12*(1-Financials!$B$7)-$E7</f>
        <v/>
      </c>
      <c r="H7" s="17">
        <f>Financials!D$16*$C7*$D7*12*(1-Financials!$B$7)-$E7</f>
        <v/>
      </c>
      <c r="I7" s="17">
        <f>Financials!E$16*$C7*$D7*12*(1-Financials!$B$7)-$E7</f>
        <v/>
      </c>
      <c r="J7" s="17">
        <f>NPV(Financials!$B$9,G7:I7)+F7</f>
        <v/>
      </c>
      <c r="K7" s="21">
        <f>IF(F7+G7&gt;=0,-F7/G7,IF(F7+G7+H7&gt;=0,1-(F7+G7)/H7,IF(F7+G7+H7+I7&gt;=0,2-(F7+G7+H7)/I7,"Beyond year 3")))</f>
        <v/>
      </c>
    </row>
    <row r="8">
      <c r="A8" s="7" t="inlineStr">
        <is>
          <t>Price -10%</t>
        </is>
      </c>
      <c r="B8" s="7" t="inlineStr">
        <is>
          <t>$44 a month</t>
        </is>
      </c>
      <c r="C8" s="8" t="n">
        <v>1</v>
      </c>
      <c r="D8" s="17" t="n">
        <v>44</v>
      </c>
      <c r="E8" s="17">
        <f>Financials!$B$8</f>
        <v/>
      </c>
      <c r="F8" s="17">
        <f>-Financials!$B$13</f>
        <v/>
      </c>
      <c r="G8" s="17">
        <f>Financials!C$16*$C8*$D8*12*(1-Financials!$B$7)-$E8</f>
        <v/>
      </c>
      <c r="H8" s="17">
        <f>Financials!D$16*$C8*$D8*12*(1-Financials!$B$7)-$E8</f>
        <v/>
      </c>
      <c r="I8" s="17">
        <f>Financials!E$16*$C8*$D8*12*(1-Financials!$B$7)-$E8</f>
        <v/>
      </c>
      <c r="J8" s="17">
        <f>NPV(Financials!$B$9,G8:I8)+F8</f>
        <v/>
      </c>
      <c r="K8" s="21">
        <f>IF(F8+G8&gt;=0,-F8/G8,IF(F8+G8+H8&gt;=0,1-(F8+G8)/H8,IF(F8+G8+H8+I8&gt;=0,2-(F8+G8+H8)/I8,"Beyond year 3")))</f>
        <v/>
      </c>
    </row>
    <row r="9">
      <c r="A9" s="7" t="inlineStr">
        <is>
          <t>Fixed costs +15%</t>
        </is>
      </c>
      <c r="B9" s="7" t="inlineStr">
        <is>
          <t>$172,500 a year</t>
        </is>
      </c>
      <c r="C9" s="8" t="n">
        <v>1</v>
      </c>
      <c r="D9" s="17">
        <f>Financials!$B$6</f>
        <v/>
      </c>
      <c r="E9" s="17">
        <f>Financials!$B$8*1.15</f>
        <v/>
      </c>
      <c r="F9" s="17">
        <f>-Financials!$B$13</f>
        <v/>
      </c>
      <c r="G9" s="17">
        <f>Financials!C$16*$C9*$D9*12*(1-Financials!$B$7)-$E9</f>
        <v/>
      </c>
      <c r="H9" s="17">
        <f>Financials!D$16*$C9*$D9*12*(1-Financials!$B$7)-$E9</f>
        <v/>
      </c>
      <c r="I9" s="17">
        <f>Financials!E$16*$C9*$D9*12*(1-Financials!$B$7)-$E9</f>
        <v/>
      </c>
      <c r="J9" s="17">
        <f>NPV(Financials!$B$9,G9:I9)+F9</f>
        <v/>
      </c>
      <c r="K9" s="21">
        <f>IF(F9+G9&gt;=0,-F9/G9,IF(F9+G9+H9&gt;=0,1-(F9+G9)/H9,IF(F9+G9+H9+I9&gt;=0,2-(F9+G9+H9)/I9,"Beyond year 3")))</f>
        <v/>
      </c>
    </row>
    <row r="10">
      <c r="A10" s="7" t="inlineStr">
        <is>
          <t>Combined downside</t>
        </is>
      </c>
      <c r="B10" s="7" t="inlineStr">
        <is>
          <t>Demand -20% and fixed costs +15%</t>
        </is>
      </c>
      <c r="C10" s="8" t="n">
        <v>0.8</v>
      </c>
      <c r="D10" s="17">
        <f>Financials!$B$6</f>
        <v/>
      </c>
      <c r="E10" s="17">
        <f>Financials!$B$8*1.15</f>
        <v/>
      </c>
      <c r="F10" s="17">
        <f>-Financials!$B$13</f>
        <v/>
      </c>
      <c r="G10" s="17">
        <f>Financials!C$16*$C10*$D10*12*(1-Financials!$B$7)-$E10</f>
        <v/>
      </c>
      <c r="H10" s="17">
        <f>Financials!D$16*$C10*$D10*12*(1-Financials!$B$7)-$E10</f>
        <v/>
      </c>
      <c r="I10" s="17">
        <f>Financials!E$16*$C10*$D10*12*(1-Financials!$B$7)-$E10</f>
        <v/>
      </c>
      <c r="J10" s="17">
        <f>NPV(Financials!$B$9,G10:I10)+F10</f>
        <v/>
      </c>
      <c r="K10" s="21">
        <f>IF(F10+G10&gt;=0,-F10/G10,IF(F10+G10+H10&gt;=0,1-(F10+G10)/H10,IF(F10+G10+H10+I10&gt;=0,2-(F10+G10+H10)/I10,"Beyond year 3")))</f>
        <v/>
      </c>
    </row>
    <row r="12">
      <c r="A12" s="14" t="inlineStr">
        <is>
          <t>Break-even demand</t>
        </is>
      </c>
      <c r="B12" s="22">
        <f>(Financials!$B$13+NPV(Financials!$B$9,E6,E6,E6))/NPV(Financials!$B$9,Financials!$C$16*D6*12*(1-Financials!$B$7),Financials!$D$16*D6*12*(1-Financials!$B$7),Financials!$E$16*D6*12*(1-Financials!$B$7))</f>
        <v/>
      </c>
      <c r="C12" s="3" t="inlineStr">
        <is>
          <t>Share of planned demand at which base-case NPV reaches zero. Worked example: 91.1%, so a shortfall of just under 9% wipes out the return.</t>
        </is>
      </c>
    </row>
  </sheetData>
  <conditionalFormatting sqref="J6:J10">
    <cfRule type="expression" priority="1" dxfId="0">
      <formula>J6&lt;0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"/>
  <sheetViews>
    <sheetView tabSelected="0" zoomScale="110"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10" customWidth="1" min="4" max="4"/>
    <col width="9" customWidth="1" min="5" max="5"/>
    <col width="52" customWidth="1" min="6" max="6"/>
    <col width="18" customWidth="1" min="7" max="7"/>
  </cols>
  <sheetData>
    <row r="1">
      <c r="A1" s="1" t="inlineStr">
        <is>
          <t>MI  MARKET INTELLIGENCE TOOLS   ·   marketintelligencetools.com/templates/</t>
        </is>
      </c>
    </row>
    <row r="2">
      <c r="A2" s="2" t="inlineStr">
        <is>
          <t>Risk Register</t>
        </is>
      </c>
    </row>
    <row r="3">
      <c r="A3" s="3" t="inlineStr">
        <is>
          <t>Score likelihood and impact from 1 to 5. Score = likelihood x impact. Anything at 12 or above needs a named mitigation before project approval.</t>
        </is>
      </c>
    </row>
    <row r="5">
      <c r="A5" s="4" t="inlineStr">
        <is>
          <t>RISK</t>
        </is>
      </c>
      <c r="B5" s="4" t="inlineStr">
        <is>
          <t>DIMENSION</t>
        </is>
      </c>
      <c r="C5" s="4" t="inlineStr">
        <is>
          <t>LIKELIHOOD (1-5)</t>
        </is>
      </c>
      <c r="D5" s="4" t="inlineStr">
        <is>
          <t>IMPACT (1-5)</t>
        </is>
      </c>
      <c r="E5" s="4" t="inlineStr">
        <is>
          <t>SCORE</t>
        </is>
      </c>
      <c r="F5" s="4" t="inlineStr">
        <is>
          <t>MITIGATION</t>
        </is>
      </c>
      <c r="G5" s="4" t="inlineStr">
        <is>
          <t>OWNER</t>
        </is>
      </c>
    </row>
    <row r="6">
      <c r="A6" s="7" t="inlineStr">
        <is>
          <t>Demand below plan in year one</t>
        </is>
      </c>
      <c r="B6" s="7" t="inlineStr">
        <is>
          <t>Market</t>
        </is>
      </c>
      <c r="C6" s="9" t="n">
        <v>3</v>
      </c>
      <c r="D6" s="9" t="n">
        <v>4</v>
      </c>
      <c r="E6" s="9">
        <f>C6*D6</f>
        <v/>
      </c>
      <c r="F6" s="7" t="inlineStr">
        <is>
          <t>90-day pilot gate of 100 paying accounts before launch spend</t>
        </is>
      </c>
      <c r="G6" s="7" t="inlineStr">
        <is>
          <t>Head of product</t>
        </is>
      </c>
    </row>
    <row r="7">
      <c r="A7" s="7" t="inlineStr">
        <is>
          <t>Support load outgrows one hire</t>
        </is>
      </c>
      <c r="B7" s="7" t="inlineStr">
        <is>
          <t>Operational</t>
        </is>
      </c>
      <c r="C7" s="9" t="n">
        <v>3</v>
      </c>
      <c r="D7" s="9" t="n">
        <v>3</v>
      </c>
      <c r="E7" s="9">
        <f>C7*D7</f>
        <v/>
      </c>
      <c r="F7" s="7" t="inlineStr">
        <is>
          <t>Help centre and in-app guides built before launch</t>
        </is>
      </c>
      <c r="G7" s="7" t="inlineStr">
        <is>
          <t>Support lead</t>
        </is>
      </c>
    </row>
    <row r="8">
      <c r="A8" s="7" t="inlineStr">
        <is>
          <t>Cannibalises the $299 tier</t>
        </is>
      </c>
      <c r="B8" s="7" t="inlineStr">
        <is>
          <t>Financial</t>
        </is>
      </c>
      <c r="C8" s="9" t="n">
        <v>2</v>
      </c>
      <c r="D8" s="9" t="n">
        <v>4</v>
      </c>
      <c r="E8" s="9">
        <f>C8*D8</f>
        <v/>
      </c>
      <c r="F8" s="7" t="inlineStr">
        <is>
          <t>Cap the self-serve tier at three seats</t>
        </is>
      </c>
      <c r="G8" s="7" t="inlineStr">
        <is>
          <t>Head of product</t>
        </is>
      </c>
    </row>
    <row r="9">
      <c r="A9" s="7" t="inlineStr">
        <is>
          <t>VAT and sales tax in two countries</t>
        </is>
      </c>
      <c r="B9" s="7" t="inlineStr">
        <is>
          <t>Legal</t>
        </is>
      </c>
      <c r="C9" s="9" t="n">
        <v>2</v>
      </c>
      <c r="D9" s="9" t="n">
        <v>3</v>
      </c>
      <c r="E9" s="9">
        <f>C9*D9</f>
        <v/>
      </c>
      <c r="F9" s="7" t="inlineStr">
        <is>
          <t>Bill through a merchant-of-record provider</t>
        </is>
      </c>
      <c r="G9" s="7" t="inlineStr">
        <is>
          <t>Finance lead</t>
        </is>
      </c>
    </row>
    <row r="10">
      <c r="A10" s="7" t="inlineStr">
        <is>
          <t>Onboarding build overruns four months</t>
        </is>
      </c>
      <c r="B10" s="7" t="inlineStr">
        <is>
          <t>Technical</t>
        </is>
      </c>
      <c r="C10" s="9" t="n">
        <v>3</v>
      </c>
      <c r="D10" s="9" t="n">
        <v>2</v>
      </c>
      <c r="E10" s="9">
        <f>C10*D10</f>
        <v/>
      </c>
      <c r="F10" s="7" t="inlineStr">
        <is>
          <t>Fixed-scope first release; cut features before moving dates</t>
        </is>
      </c>
      <c r="G10" s="7" t="inlineStr">
        <is>
          <t>Engineering lead</t>
        </is>
      </c>
    </row>
  </sheetData>
  <conditionalFormatting sqref="E6:E30">
    <cfRule type="expression" priority="1" dxfId="2">
      <formula>AND(E6&lt;&gt;"",E6&gt;=12)</formula>
    </cfRule>
  </conditionalFormatting>
  <dataValidations count="1">
    <dataValidation sqref="C6:D30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1"/>
  <sheetViews>
    <sheetView tabSelected="0" zoomScale="110" workbookViewId="0">
      <selection activeCell="A1" sqref="A1"/>
    </sheetView>
  </sheetViews>
  <sheetFormatPr baseColWidth="8" defaultRowHeight="15"/>
  <cols>
    <col width="38" customWidth="1" min="1" max="1"/>
    <col width="40" customWidth="1" min="2" max="2"/>
    <col width="13" customWidth="1" min="3" max="3"/>
    <col width="50" customWidth="1" min="4" max="4"/>
  </cols>
  <sheetData>
    <row r="1">
      <c r="A1" s="1" t="inlineStr">
        <is>
          <t>MI  MARKET INTELLIGENCE TOOLS   ·   marketintelligencetools.com/templates/</t>
        </is>
      </c>
    </row>
    <row r="2">
      <c r="A2" s="2" t="inlineStr">
        <is>
          <t>Assumptions Log</t>
        </is>
      </c>
    </row>
    <row r="3">
      <c r="A3" s="3" t="inlineStr">
        <is>
          <t>One row per number the verdict depends on. Low-confidence rows are the ones the pilot or the sensitivity tab has to test.</t>
        </is>
      </c>
    </row>
    <row r="5">
      <c r="A5" s="4" t="inlineStr">
        <is>
          <t>KEY ASSUMPTION</t>
        </is>
      </c>
      <c r="B5" s="4" t="inlineStr">
        <is>
          <t>SOURCE</t>
        </is>
      </c>
      <c r="C5" s="4" t="inlineStr">
        <is>
          <t>CONFIDENCE</t>
        </is>
      </c>
      <c r="D5" s="4" t="inlineStr">
        <is>
          <t>HOW TO TEST IT</t>
        </is>
      </c>
    </row>
    <row r="6">
      <c r="A6" s="7" t="inlineStr">
        <is>
          <t>250 / 600 / 1,000 average paying accounts in years 1-3</t>
        </is>
      </c>
      <c r="B6" s="7" t="inlineStr">
        <is>
          <t>Bottom-up count of reachable agencies; 14 of 20 interviewed named the pain</t>
        </is>
      </c>
      <c r="C6" s="7" t="inlineStr">
        <is>
          <t>Low</t>
        </is>
      </c>
      <c r="D6" s="7" t="inlineStr">
        <is>
          <t>90-day pilot: 100 paying accounts is the gate</t>
        </is>
      </c>
    </row>
    <row r="7">
      <c r="A7" s="7" t="inlineStr">
        <is>
          <t>Price of $49 a month</t>
        </is>
      </c>
      <c r="B7" s="7" t="inlineStr">
        <is>
          <t>Rival pricing of $39 to $79</t>
        </is>
      </c>
      <c r="C7" s="7" t="inlineStr">
        <is>
          <t>Medium</t>
        </is>
      </c>
      <c r="D7" s="7" t="inlineStr">
        <is>
          <t>Pilot conversion at $49; Price -10% row on the Sensitivity tab</t>
        </is>
      </c>
    </row>
    <row r="8">
      <c r="A8" s="7" t="inlineStr">
        <is>
          <t>Variable costs at 30% of revenue</t>
        </is>
      </c>
      <c r="B8" s="7" t="inlineStr">
        <is>
          <t>Current hosting, payment and support cost per account</t>
        </is>
      </c>
      <c r="C8" s="7" t="inlineStr">
        <is>
          <t>Medium</t>
        </is>
      </c>
      <c r="D8" s="7" t="inlineStr">
        <is>
          <t>Recheck after three pilot billing cycles</t>
        </is>
      </c>
    </row>
    <row r="9">
      <c r="A9" s="7" t="inlineStr">
        <is>
          <t>Fixed costs of $150,000 a year</t>
        </is>
      </c>
      <c r="B9" s="7" t="inlineStr">
        <is>
          <t>One support hire plus tier maintenance</t>
        </is>
      </c>
      <c r="C9" s="7" t="inlineStr">
        <is>
          <t>Medium</t>
        </is>
      </c>
      <c r="D9" s="7" t="inlineStr">
        <is>
          <t>Fixed costs +15% row on the Sensitivity tab</t>
        </is>
      </c>
    </row>
    <row r="10">
      <c r="A10" s="7" t="inlineStr">
        <is>
          <t>$120,000 build in four months</t>
        </is>
      </c>
      <c r="B10" s="7" t="inlineStr">
        <is>
          <t>Engineering estimate; onboarding reuses the existing reporting engine</t>
        </is>
      </c>
      <c r="C10" s="7" t="inlineStr">
        <is>
          <t>High</t>
        </is>
      </c>
      <c r="D10" s="7" t="inlineStr">
        <is>
          <t>Fixed-scope first release; milestone review at month two</t>
        </is>
      </c>
    </row>
    <row r="11">
      <c r="A11" s="7" t="inlineStr">
        <is>
          <t>10% discount rate</t>
        </is>
      </c>
      <c r="B11" s="7" t="inlineStr">
        <is>
          <t>Company hurdle rate</t>
        </is>
      </c>
      <c r="C11" s="7" t="inlineStr">
        <is>
          <t>High</t>
        </is>
      </c>
      <c r="D11" s="7" t="inlineStr">
        <is>
          <t>Confirm with finance before approval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2026-10-15T10:26:26Z</dcterms:created>
  <dcterms:modified xmlns:dcterms="http://purl.org/dc/terms/" xmlns:xsi="http://www.w3.org/2001/XMLSchema-instance" xsi:type="dcterms:W3CDTF">2026-10-15T10:26:26Z</dcterms:modified>
</cp:coreProperties>
</file>