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ata Entry" sheetId="2" state="visible" r:id="rId4"/>
    <sheet name="Charts" sheetId="3" state="visible" r:id="rId5"/>
    <sheet name="Constants" sheetId="4" state="visible" r:id="rId6"/>
  </sheets>
  <definedNames>
    <definedName function="false" hidden="false" name="Exclude" vbProcedure="false">'Data Entry'!$M$24:$M$73</definedName>
    <definedName function="false" hidden="false" name="Rng" vbProcedure="false">'Data Entry'!$O$24:$O$73</definedName>
    <definedName function="false" hidden="false" name="Xbar" vbProcedure="false">'Data Entry'!$N$24:$N$73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<sst xmlns="http://schemas.openxmlformats.org/spreadsheetml/2006/main" count="92" uniqueCount="84">
  <si>
    <t xml:space="preserve">MI  MARKET INTELLIGENCE TOOLS   ·   marketintelligencetools.com/templates/x-bar-r-chart-template/</t>
  </si>
  <si>
    <t xml:space="preserve">X-Bar R Chart Template</t>
  </si>
  <si>
    <t xml:space="preserve">How to use this workbook. Grey italic lines are instructions; shaded cells are inputs; italic rows are the worked example (Corvane Packaging, a fictional contract packer, 500 mL fill volume, 20 hourly subgroups of 5).</t>
  </si>
  <si>
    <t xml:space="preserve">TAB</t>
  </si>
  <si>
    <t xml:space="preserve">WHAT TO DO</t>
  </si>
  <si>
    <t xml:space="preserve">Data Entry</t>
  </si>
  <si>
    <t xml:space="preserve">Set the subgroup size n in B5 (2 to 10). Enter one subgroup per row from row 24: a label or timestamp, then the n readings in columns C onward. Subgroup average, range, control limits and the flag fill themselves. Type Yes in the EXCLUDE column only for a subgroup whose assignable cause has been found and fixed; the limits then recalculate from the remaining subgroups.</t>
  </si>
  <si>
    <t xml:space="preserve">Charts</t>
  </si>
  <si>
    <t xml:space="preserve">The X-bar chart and R chart for rows 24 to 43 (20 subgroups), each with center line, UCL and LCL. To chart more subgroups, extend each series range to the last filled row. Read the R chart first: if it is out of control, the X-bar limits are not valid.</t>
  </si>
  <si>
    <t xml:space="preserve">Constants</t>
  </si>
  <si>
    <t xml:space="preserve">A2, D3, D4 and d2 for subgroup sizes 2 to 10. Data Entry looks them up from n. Above 10 readings per subgroup, use an X-bar S chart.</t>
  </si>
  <si>
    <t xml:space="preserve">Run rules</t>
  </si>
  <si>
    <t xml:space="preserve">Western Electric rules (Statistical Quality Control Handbook, 1956): 1) one point beyond 3 sigma; 2) two of three consecutive points beyond 2 sigma on the same side; 3) four of five beyond 1 sigma on the same side; 4) eight consecutive points on one side of the center line. The FLAG column checks rule 1 only.</t>
  </si>
  <si>
    <t xml:space="preserve">Formulas</t>
  </si>
  <si>
    <t xml:space="preserve">X-bar UCL = X-double-bar + A2 x R-bar; X-bar LCL = X-double-bar - A2 x R-bar; R UCL = D4 x R-bar; R LCL = D3 x R-bar; sigma-hat = R-bar / d2. Source: NIST/SEMATECH e-Handbook of Statistical Methods, section 6.3.2.1.</t>
  </si>
  <si>
    <t xml:space="preserve">Set n in B5, enter subgroups from row 24, mark Yes in EXCLUDE only after an assignable cause is found. Spec limits in B17:B18 are the worked example's contract spec (497 to 503 mL); replace them with yours.</t>
  </si>
  <si>
    <t xml:space="preserve">Subgroup size n</t>
  </si>
  <si>
    <t xml:space="preserve">A2</t>
  </si>
  <si>
    <t xml:space="preserve">D3</t>
  </si>
  <si>
    <t xml:space="preserve">D4</t>
  </si>
  <si>
    <t xml:space="preserve">d2</t>
  </si>
  <si>
    <t xml:space="preserve">Grand average (X-double-bar)</t>
  </si>
  <si>
    <t xml:space="preserve">Average range (R-bar)</t>
  </si>
  <si>
    <t xml:space="preserve">X-bar chart UCL</t>
  </si>
  <si>
    <t xml:space="preserve">X-bar chart LCL</t>
  </si>
  <si>
    <t xml:space="preserve">R chart UCL</t>
  </si>
  <si>
    <t xml:space="preserve">R chart LCL</t>
  </si>
  <si>
    <t xml:space="preserve">Sigma-hat (R-bar / d2)</t>
  </si>
  <si>
    <t xml:space="preserve">Upper spec limit (USL)</t>
  </si>
  <si>
    <t xml:space="preserve">Lower spec limit (LSL)</t>
  </si>
  <si>
    <t xml:space="preserve">Cp</t>
  </si>
  <si>
    <t xml:space="preserve">Cpk</t>
  </si>
  <si>
    <t xml:space="preserve">Subgroups in the limits</t>
  </si>
  <si>
    <t xml:space="preserve">SUBGROUP</t>
  </si>
  <si>
    <t xml:space="preserve">TIME / LABEL</t>
  </si>
  <si>
    <t xml:space="preserve">READING 1</t>
  </si>
  <si>
    <t xml:space="preserve">READING 2</t>
  </si>
  <si>
    <t xml:space="preserve">READING 3</t>
  </si>
  <si>
    <t xml:space="preserve">READING 4</t>
  </si>
  <si>
    <t xml:space="preserve">READING 5</t>
  </si>
  <si>
    <t xml:space="preserve">READING 6</t>
  </si>
  <si>
    <t xml:space="preserve">READING 7</t>
  </si>
  <si>
    <t xml:space="preserve">READING 8</t>
  </si>
  <si>
    <t xml:space="preserve">READING 9</t>
  </si>
  <si>
    <t xml:space="preserve">READING 10</t>
  </si>
  <si>
    <t xml:space="preserve">EXCLUDE</t>
  </si>
  <si>
    <t xml:space="preserve">X-BAR</t>
  </si>
  <si>
    <t xml:space="preserve">RANGE</t>
  </si>
  <si>
    <t xml:space="preserve">CL X-BAR</t>
  </si>
  <si>
    <t xml:space="preserve">UCL X-BAR</t>
  </si>
  <si>
    <t xml:space="preserve">LCL X-BAR</t>
  </si>
  <si>
    <t xml:space="preserve">CL R</t>
  </si>
  <si>
    <t xml:space="preserve">UCL R</t>
  </si>
  <si>
    <t xml:space="preserve">LCL R</t>
  </si>
  <si>
    <t xml:space="preserve">FLAG</t>
  </si>
  <si>
    <t xml:space="preserve">COMMENT</t>
  </si>
  <si>
    <t xml:space="preserve">Hour 1</t>
  </si>
  <si>
    <t xml:space="preserve">Hour 2</t>
  </si>
  <si>
    <t xml:space="preserve">Hour 3</t>
  </si>
  <si>
    <t xml:space="preserve">Hour 4</t>
  </si>
  <si>
    <t xml:space="preserve">Hour 5</t>
  </si>
  <si>
    <t xml:space="preserve">Hour 6</t>
  </si>
  <si>
    <t xml:space="preserve">Hour 7</t>
  </si>
  <si>
    <t xml:space="preserve">Hour 8</t>
  </si>
  <si>
    <t xml:space="preserve">Hour 9</t>
  </si>
  <si>
    <t xml:space="preserve">Hour 10</t>
  </si>
  <si>
    <t xml:space="preserve">Hour 11</t>
  </si>
  <si>
    <t xml:space="preserve">Hour 12</t>
  </si>
  <si>
    <t xml:space="preserve">Hour 13</t>
  </si>
  <si>
    <t xml:space="preserve">Hour 14</t>
  </si>
  <si>
    <t xml:space="preserve">Yes</t>
  </si>
  <si>
    <t xml:space="preserve">Filler nozzle swapped at shift change, recalibrated next hour</t>
  </si>
  <si>
    <t xml:space="preserve">Hour 15</t>
  </si>
  <si>
    <t xml:space="preserve">Hour 16</t>
  </si>
  <si>
    <t xml:space="preserve">Hour 17</t>
  </si>
  <si>
    <t xml:space="preserve">Hour 18</t>
  </si>
  <si>
    <t xml:space="preserve">Hour 19</t>
  </si>
  <si>
    <t xml:space="preserve">Hour 20</t>
  </si>
  <si>
    <t xml:space="preserve">X-Bar and R Charts</t>
  </si>
  <si>
    <t xml:space="preserve">Read the R chart first. Both charts cover rows 24 to 43 of Data Entry; extend each series to chart more subgroups.</t>
  </si>
  <si>
    <t xml:space="preserve">Control Chart Constants</t>
  </si>
  <si>
    <t xml:space="preserve">A2, D3 and D4 from the x-bar and R chart constants table (Wikipedia); d2 from SPC for Excel. A2 = 3 / (d2 x sqrt(n)).</t>
  </si>
  <si>
    <t xml:space="preserve">n</t>
  </si>
  <si>
    <t xml:space="preserve">Sources: en.wikipedia.org/wiki/X%CC%85_and_R_chart (A2, D3, D4); spcforexcel.com/knowledge/variable-control-charts/xbar-r-charts-part-1 (d2).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</si>
</sst>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.0"/>
    <numFmt numFmtId="167" formatCode="0.00"/>
    <numFmt numFmtId="168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17181B"/>
      <name val="Consolas"/>
      <family val="0"/>
      <charset val="1"/>
    </font>
    <font>
      <b val="true"/>
      <sz val="15"/>
      <name val="Georgia"/>
      <family val="0"/>
      <charset val="1"/>
    </font>
    <font>
      <i val="true"/>
      <sz val="9"/>
      <color rgb="FF6B6A63"/>
      <name val="Arial"/>
      <family val="0"/>
      <charset val="1"/>
    </font>
    <font>
      <b val="true"/>
      <sz val="10"/>
      <color rgb="FFFFFFFF"/>
      <name val="Consolas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181B"/>
        <bgColor rgb="FF000000"/>
      </patternFill>
    </fill>
    <fill>
      <patternFill patternType="solid">
        <fgColor rgb="FFFBF0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6DD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6CC"/>
      <rgbColor rgb="FF878787"/>
      <rgbColor rgb="FF9999FF"/>
      <rgbColor rgb="FFB5524A"/>
      <rgbColor rgb="FFFBF0D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CC7A6"/>
      <rgbColor rgb="FFFF99CC"/>
      <rgbColor rgb="FFCC99FF"/>
      <rgbColor rgb="FFF6DDB4"/>
      <rgbColor rgb="FF3366FF"/>
      <rgbColor rgb="FF33CCCC"/>
      <rgbColor rgb="FF99CC00"/>
      <rgbColor rgb="FFFFCC00"/>
      <rgbColor rgb="FFD9A04B"/>
      <rgbColor rgb="FFFF6600"/>
      <rgbColor rgb="FF6B6A63"/>
      <rgbColor rgb="FF969696"/>
      <rgbColor rgb="FF003366"/>
      <rgbColor rgb="FF339966"/>
      <rgbColor rgb="FF1718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X-bar chart: subgroup averages (mL)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'Data Entry'!N23</c:f>
              <c:strCache>
                <c:ptCount val="1"/>
                <c:pt idx="0">
                  <c:v>X-BAR</c:v>
                </c:pt>
              </c:strCache>
            </c:strRef>
          </c:tx>
          <c:spPr>
            <a:solidFill>
              <a:srgbClr val="d9a04b"/>
            </a:solidFill>
            <a:ln w="21960">
              <a:solidFill>
                <a:srgbClr val="d9a04b"/>
              </a:solidFill>
              <a:round/>
            </a:ln>
          </c:spPr>
          <c:marker>
            <c:symbol val="circle"/>
            <c:size val="6"/>
            <c:spPr>
              <a:solidFill>
                <a:srgbClr val="d9a04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Entry'!$N$24:$N$43</c:f>
              <c:numCache>
                <c:formatCode>0.00</c:formatCode>
                <c:ptCount val="20"/>
                <c:pt idx="0">
                  <c:v>499.8</c:v>
                </c:pt>
                <c:pt idx="1">
                  <c:v>500.46</c:v>
                </c:pt>
                <c:pt idx="2">
                  <c:v>500.08</c:v>
                </c:pt>
                <c:pt idx="3">
                  <c:v>499.22</c:v>
                </c:pt>
                <c:pt idx="4">
                  <c:v>500.1</c:v>
                </c:pt>
                <c:pt idx="5">
                  <c:v>500.58</c:v>
                </c:pt>
                <c:pt idx="6">
                  <c:v>499.78</c:v>
                </c:pt>
                <c:pt idx="7">
                  <c:v>499.9</c:v>
                </c:pt>
                <c:pt idx="8">
                  <c:v>499.72</c:v>
                </c:pt>
                <c:pt idx="9">
                  <c:v>499.66</c:v>
                </c:pt>
                <c:pt idx="10">
                  <c:v>500.06</c:v>
                </c:pt>
                <c:pt idx="11">
                  <c:v>500.28</c:v>
                </c:pt>
                <c:pt idx="12">
                  <c:v>499.52</c:v>
                </c:pt>
                <c:pt idx="13">
                  <c:v>502.16</c:v>
                </c:pt>
                <c:pt idx="14">
                  <c:v>499.62</c:v>
                </c:pt>
                <c:pt idx="15">
                  <c:v>500.06</c:v>
                </c:pt>
                <c:pt idx="16">
                  <c:v>500.62</c:v>
                </c:pt>
                <c:pt idx="17">
                  <c:v>500.34</c:v>
                </c:pt>
                <c:pt idx="18">
                  <c:v>499.32</c:v>
                </c:pt>
                <c:pt idx="19">
                  <c:v>500.3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Entry'!P23</c:f>
              <c:strCache>
                <c:ptCount val="1"/>
                <c:pt idx="0">
                  <c:v>CL X-BAR</c:v>
                </c:pt>
              </c:strCache>
            </c:strRef>
          </c:tx>
          <c:spPr>
            <a:solidFill>
              <a:srgbClr val="9cc7a6"/>
            </a:solidFill>
            <a:ln w="15120">
              <a:solidFill>
                <a:srgbClr val="9cc7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Entry'!$P$24:$P$43</c:f>
              <c:numCache>
                <c:formatCode>0.000</c:formatCode>
                <c:ptCount val="20"/>
                <c:pt idx="0">
                  <c:v>499.969473684211</c:v>
                </c:pt>
                <c:pt idx="1">
                  <c:v>499.969473684211</c:v>
                </c:pt>
                <c:pt idx="2">
                  <c:v>499.969473684211</c:v>
                </c:pt>
                <c:pt idx="3">
                  <c:v>499.969473684211</c:v>
                </c:pt>
                <c:pt idx="4">
                  <c:v>499.969473684211</c:v>
                </c:pt>
                <c:pt idx="5">
                  <c:v>499.969473684211</c:v>
                </c:pt>
                <c:pt idx="6">
                  <c:v>499.969473684211</c:v>
                </c:pt>
                <c:pt idx="7">
                  <c:v>499.969473684211</c:v>
                </c:pt>
                <c:pt idx="8">
                  <c:v>499.969473684211</c:v>
                </c:pt>
                <c:pt idx="9">
                  <c:v>499.969473684211</c:v>
                </c:pt>
                <c:pt idx="10">
                  <c:v>499.969473684211</c:v>
                </c:pt>
                <c:pt idx="11">
                  <c:v>499.969473684211</c:v>
                </c:pt>
                <c:pt idx="12">
                  <c:v>499.969473684211</c:v>
                </c:pt>
                <c:pt idx="13">
                  <c:v>499.969473684211</c:v>
                </c:pt>
                <c:pt idx="14">
                  <c:v>499.969473684211</c:v>
                </c:pt>
                <c:pt idx="15">
                  <c:v>499.969473684211</c:v>
                </c:pt>
                <c:pt idx="16">
                  <c:v>499.969473684211</c:v>
                </c:pt>
                <c:pt idx="17">
                  <c:v>499.969473684211</c:v>
                </c:pt>
                <c:pt idx="18">
                  <c:v>499.969473684211</c:v>
                </c:pt>
                <c:pt idx="19">
                  <c:v>499.969473684211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Entry'!Q23</c:f>
              <c:strCache>
                <c:ptCount val="1"/>
                <c:pt idx="0">
                  <c:v>UCL X-BAR</c:v>
                </c:pt>
              </c:strCache>
            </c:strRef>
          </c:tx>
          <c:spPr>
            <a:solidFill>
              <a:srgbClr val="b5524a"/>
            </a:solidFill>
            <a:ln w="15120">
              <a:solidFill>
                <a:srgbClr val="b5524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Entry'!$Q$24:$Q$43</c:f>
              <c:numCache>
                <c:formatCode>0.000</c:formatCode>
                <c:ptCount val="20"/>
                <c:pt idx="0">
                  <c:v>501.147768421053</c:v>
                </c:pt>
                <c:pt idx="1">
                  <c:v>501.147768421053</c:v>
                </c:pt>
                <c:pt idx="2">
                  <c:v>501.147768421053</c:v>
                </c:pt>
                <c:pt idx="3">
                  <c:v>501.147768421053</c:v>
                </c:pt>
                <c:pt idx="4">
                  <c:v>501.147768421053</c:v>
                </c:pt>
                <c:pt idx="5">
                  <c:v>501.147768421053</c:v>
                </c:pt>
                <c:pt idx="6">
                  <c:v>501.147768421053</c:v>
                </c:pt>
                <c:pt idx="7">
                  <c:v>501.147768421053</c:v>
                </c:pt>
                <c:pt idx="8">
                  <c:v>501.147768421053</c:v>
                </c:pt>
                <c:pt idx="9">
                  <c:v>501.147768421053</c:v>
                </c:pt>
                <c:pt idx="10">
                  <c:v>501.147768421053</c:v>
                </c:pt>
                <c:pt idx="11">
                  <c:v>501.147768421053</c:v>
                </c:pt>
                <c:pt idx="12">
                  <c:v>501.147768421053</c:v>
                </c:pt>
                <c:pt idx="13">
                  <c:v>501.147768421053</c:v>
                </c:pt>
                <c:pt idx="14">
                  <c:v>501.147768421053</c:v>
                </c:pt>
                <c:pt idx="15">
                  <c:v>501.147768421053</c:v>
                </c:pt>
                <c:pt idx="16">
                  <c:v>501.147768421053</c:v>
                </c:pt>
                <c:pt idx="17">
                  <c:v>501.147768421053</c:v>
                </c:pt>
                <c:pt idx="18">
                  <c:v>501.147768421053</c:v>
                </c:pt>
                <c:pt idx="19">
                  <c:v>501.147768421053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Entry'!R23</c:f>
              <c:strCache>
                <c:ptCount val="1"/>
                <c:pt idx="0">
                  <c:v>LCL X-BAR</c:v>
                </c:pt>
              </c:strCache>
            </c:strRef>
          </c:tx>
          <c:spPr>
            <a:solidFill>
              <a:srgbClr val="b5524a"/>
            </a:solidFill>
            <a:ln w="15120">
              <a:solidFill>
                <a:srgbClr val="b5524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Entry'!$R$24:$R$43</c:f>
              <c:numCache>
                <c:formatCode>0.000</c:formatCode>
                <c:ptCount val="20"/>
                <c:pt idx="0">
                  <c:v>498.791178947368</c:v>
                </c:pt>
                <c:pt idx="1">
                  <c:v>498.791178947368</c:v>
                </c:pt>
                <c:pt idx="2">
                  <c:v>498.791178947368</c:v>
                </c:pt>
                <c:pt idx="3">
                  <c:v>498.791178947368</c:v>
                </c:pt>
                <c:pt idx="4">
                  <c:v>498.791178947368</c:v>
                </c:pt>
                <c:pt idx="5">
                  <c:v>498.791178947368</c:v>
                </c:pt>
                <c:pt idx="6">
                  <c:v>498.791178947368</c:v>
                </c:pt>
                <c:pt idx="7">
                  <c:v>498.791178947368</c:v>
                </c:pt>
                <c:pt idx="8">
                  <c:v>498.791178947368</c:v>
                </c:pt>
                <c:pt idx="9">
                  <c:v>498.791178947368</c:v>
                </c:pt>
                <c:pt idx="10">
                  <c:v>498.791178947368</c:v>
                </c:pt>
                <c:pt idx="11">
                  <c:v>498.791178947368</c:v>
                </c:pt>
                <c:pt idx="12">
                  <c:v>498.791178947368</c:v>
                </c:pt>
                <c:pt idx="13">
                  <c:v>498.791178947368</c:v>
                </c:pt>
                <c:pt idx="14">
                  <c:v>498.791178947368</c:v>
                </c:pt>
                <c:pt idx="15">
                  <c:v>498.791178947368</c:v>
                </c:pt>
                <c:pt idx="16">
                  <c:v>498.791178947368</c:v>
                </c:pt>
                <c:pt idx="17">
                  <c:v>498.791178947368</c:v>
                </c:pt>
                <c:pt idx="18">
                  <c:v>498.791178947368</c:v>
                </c:pt>
                <c:pt idx="19">
                  <c:v>498.791178947368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9562790"/>
        <c:axId val="12351740"/>
      </c:lineChart>
      <c:catAx>
        <c:axId val="5956279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Subgroup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351740"/>
        <c:crosses val="autoZero"/>
        <c:auto val="1"/>
        <c:lblAlgn val="ctr"/>
        <c:lblOffset val="100"/>
        <c:noMultiLvlLbl val="0"/>
      </c:catAx>
      <c:valAx>
        <c:axId val="12351740"/>
        <c:scaling>
          <c:orientation val="minMax"/>
          <c:max val="503"/>
          <c:min val="498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Subgroup average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562790"/>
        <c:crosses val="autoZero"/>
        <c:crossBetween val="between"/>
        <c:majorUnit val="0.5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 chart: subgroup ranges (mL)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'Data Entry'!O23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rgbClr val="d9a04b"/>
            </a:solidFill>
            <a:ln w="21960">
              <a:solidFill>
                <a:srgbClr val="d9a04b"/>
              </a:solidFill>
              <a:round/>
            </a:ln>
          </c:spPr>
          <c:marker>
            <c:symbol val="circle"/>
            <c:size val="6"/>
            <c:spPr>
              <a:solidFill>
                <a:srgbClr val="d9a04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Entry'!$O$24:$O$43</c:f>
              <c:numCache>
                <c:formatCode>0.0</c:formatCode>
                <c:ptCount val="20"/>
                <c:pt idx="0">
                  <c:v>1.30000000000001</c:v>
                </c:pt>
                <c:pt idx="1">
                  <c:v>1.19999999999999</c:v>
                </c:pt>
                <c:pt idx="2">
                  <c:v>2.30000000000001</c:v>
                </c:pt>
                <c:pt idx="3">
                  <c:v>2</c:v>
                </c:pt>
                <c:pt idx="4">
                  <c:v>1.10000000000002</c:v>
                </c:pt>
                <c:pt idx="5">
                  <c:v>2.10000000000002</c:v>
                </c:pt>
                <c:pt idx="6">
                  <c:v>1.30000000000001</c:v>
                </c:pt>
                <c:pt idx="7">
                  <c:v>2</c:v>
                </c:pt>
                <c:pt idx="8">
                  <c:v>1.69999999999999</c:v>
                </c:pt>
                <c:pt idx="9">
                  <c:v>3</c:v>
                </c:pt>
                <c:pt idx="10">
                  <c:v>2</c:v>
                </c:pt>
                <c:pt idx="11">
                  <c:v>2.5</c:v>
                </c:pt>
                <c:pt idx="12">
                  <c:v>1.70000000000005</c:v>
                </c:pt>
                <c:pt idx="13">
                  <c:v>3</c:v>
                </c:pt>
                <c:pt idx="14">
                  <c:v>3.60000000000002</c:v>
                </c:pt>
                <c:pt idx="15">
                  <c:v>2</c:v>
                </c:pt>
                <c:pt idx="16">
                  <c:v>1.19999999999999</c:v>
                </c:pt>
                <c:pt idx="17">
                  <c:v>2.59999999999997</c:v>
                </c:pt>
                <c:pt idx="18">
                  <c:v>2.60000000000002</c:v>
                </c:pt>
                <c:pt idx="19">
                  <c:v>2.59999999999997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'Data Entry'!S23</c:f>
              <c:strCache>
                <c:ptCount val="1"/>
                <c:pt idx="0">
                  <c:v>CL R</c:v>
                </c:pt>
              </c:strCache>
            </c:strRef>
          </c:tx>
          <c:spPr>
            <a:solidFill>
              <a:srgbClr val="9cc7a6"/>
            </a:solidFill>
            <a:ln w="15120">
              <a:solidFill>
                <a:srgbClr val="9cc7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Entry'!$S$24:$S$43</c:f>
              <c:numCache>
                <c:formatCode>0.000</c:formatCode>
                <c:ptCount val="20"/>
                <c:pt idx="0">
                  <c:v>2.0421052631579</c:v>
                </c:pt>
                <c:pt idx="1">
                  <c:v>2.0421052631579</c:v>
                </c:pt>
                <c:pt idx="2">
                  <c:v>2.0421052631579</c:v>
                </c:pt>
                <c:pt idx="3">
                  <c:v>2.0421052631579</c:v>
                </c:pt>
                <c:pt idx="4">
                  <c:v>2.0421052631579</c:v>
                </c:pt>
                <c:pt idx="5">
                  <c:v>2.0421052631579</c:v>
                </c:pt>
                <c:pt idx="6">
                  <c:v>2.0421052631579</c:v>
                </c:pt>
                <c:pt idx="7">
                  <c:v>2.0421052631579</c:v>
                </c:pt>
                <c:pt idx="8">
                  <c:v>2.0421052631579</c:v>
                </c:pt>
                <c:pt idx="9">
                  <c:v>2.0421052631579</c:v>
                </c:pt>
                <c:pt idx="10">
                  <c:v>2.0421052631579</c:v>
                </c:pt>
                <c:pt idx="11">
                  <c:v>2.0421052631579</c:v>
                </c:pt>
                <c:pt idx="12">
                  <c:v>2.0421052631579</c:v>
                </c:pt>
                <c:pt idx="13">
                  <c:v>2.0421052631579</c:v>
                </c:pt>
                <c:pt idx="14">
                  <c:v>2.0421052631579</c:v>
                </c:pt>
                <c:pt idx="15">
                  <c:v>2.0421052631579</c:v>
                </c:pt>
                <c:pt idx="16">
                  <c:v>2.0421052631579</c:v>
                </c:pt>
                <c:pt idx="17">
                  <c:v>2.0421052631579</c:v>
                </c:pt>
                <c:pt idx="18">
                  <c:v>2.0421052631579</c:v>
                </c:pt>
                <c:pt idx="19">
                  <c:v>2.0421052631579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Entry'!T23</c:f>
              <c:strCache>
                <c:ptCount val="1"/>
                <c:pt idx="0">
                  <c:v>UCL R</c:v>
                </c:pt>
              </c:strCache>
            </c:strRef>
          </c:tx>
          <c:spPr>
            <a:solidFill>
              <a:srgbClr val="b5524a"/>
            </a:solidFill>
            <a:ln w="15120">
              <a:solidFill>
                <a:srgbClr val="b5524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Entry'!$T$24:$T$43</c:f>
              <c:numCache>
                <c:formatCode>0.000</c:formatCode>
                <c:ptCount val="20"/>
                <c:pt idx="0">
                  <c:v>4.3170105263158</c:v>
                </c:pt>
                <c:pt idx="1">
                  <c:v>4.3170105263158</c:v>
                </c:pt>
                <c:pt idx="2">
                  <c:v>4.3170105263158</c:v>
                </c:pt>
                <c:pt idx="3">
                  <c:v>4.3170105263158</c:v>
                </c:pt>
                <c:pt idx="4">
                  <c:v>4.3170105263158</c:v>
                </c:pt>
                <c:pt idx="5">
                  <c:v>4.3170105263158</c:v>
                </c:pt>
                <c:pt idx="6">
                  <c:v>4.3170105263158</c:v>
                </c:pt>
                <c:pt idx="7">
                  <c:v>4.3170105263158</c:v>
                </c:pt>
                <c:pt idx="8">
                  <c:v>4.3170105263158</c:v>
                </c:pt>
                <c:pt idx="9">
                  <c:v>4.3170105263158</c:v>
                </c:pt>
                <c:pt idx="10">
                  <c:v>4.3170105263158</c:v>
                </c:pt>
                <c:pt idx="11">
                  <c:v>4.3170105263158</c:v>
                </c:pt>
                <c:pt idx="12">
                  <c:v>4.3170105263158</c:v>
                </c:pt>
                <c:pt idx="13">
                  <c:v>4.3170105263158</c:v>
                </c:pt>
                <c:pt idx="14">
                  <c:v>4.3170105263158</c:v>
                </c:pt>
                <c:pt idx="15">
                  <c:v>4.3170105263158</c:v>
                </c:pt>
                <c:pt idx="16">
                  <c:v>4.3170105263158</c:v>
                </c:pt>
                <c:pt idx="17">
                  <c:v>4.3170105263158</c:v>
                </c:pt>
                <c:pt idx="18">
                  <c:v>4.3170105263158</c:v>
                </c:pt>
                <c:pt idx="19">
                  <c:v>4.3170105263158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Entry'!U23</c:f>
              <c:strCache>
                <c:ptCount val="1"/>
                <c:pt idx="0">
                  <c:v>LCL R</c:v>
                </c:pt>
              </c:strCache>
            </c:strRef>
          </c:tx>
          <c:spPr>
            <a:solidFill>
              <a:srgbClr val="b5524a"/>
            </a:solidFill>
            <a:ln w="15120">
              <a:solidFill>
                <a:srgbClr val="b5524a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'Data Entry'!$A$24:$A$43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'Data Entry'!$U$24:$U$43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2537455"/>
        <c:axId val="13562057"/>
      </c:lineChart>
      <c:catAx>
        <c:axId val="3253745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Subgroup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562057"/>
        <c:crosses val="autoZero"/>
        <c:auto val="1"/>
        <c:lblAlgn val="ctr"/>
        <c:lblOffset val="100"/>
        <c:noMultiLvlLbl val="0"/>
      </c:catAx>
      <c:valAx>
        <c:axId val="13562057"/>
        <c:scaling>
          <c:orientation val="minMax"/>
          <c:max val="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Range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537455"/>
        <c:crosses val="autoZero"/>
        <c:crossBetween val="between"/>
        <c:majorUnit val="1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145440</xdr:rowOff>
    </xdr:from>
    <xdr:to>
      <xdr:col>15</xdr:col>
      <xdr:colOff>187200</xdr:colOff>
      <xdr:row>20</xdr:row>
      <xdr:rowOff>146520</xdr:rowOff>
    </xdr:to>
    <xdr:graphicFrame>
      <xdr:nvGraphicFramePr>
        <xdr:cNvPr id="0" name="Chart 1"/>
        <xdr:cNvGraphicFramePr/>
      </xdr:nvGraphicFramePr>
      <xdr:xfrm>
        <a:off x="0" y="762120"/>
        <a:ext cx="93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23</xdr:row>
      <xdr:rowOff>145440</xdr:rowOff>
    </xdr:from>
    <xdr:to>
      <xdr:col>15</xdr:col>
      <xdr:colOff>187200</xdr:colOff>
      <xdr:row>40</xdr:row>
      <xdr:rowOff>146520</xdr:rowOff>
    </xdr:to>
    <xdr:graphicFrame>
      <xdr:nvGraphicFramePr>
        <xdr:cNvPr id="1" name="Chart 2"/>
        <xdr:cNvGraphicFramePr/>
      </xdr:nvGraphicFramePr>
      <xdr:xfrm>
        <a:off x="0" y="4572000"/>
        <a:ext cx="93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6" customFormat="false" ht="15" hidden="false" customHeight="false" outlineLevel="0" collapsed="false">
      <c r="A6" s="4" t="s">
        <v>3</v>
      </c>
      <c r="B6" s="4" t="s">
        <v>4</v>
      </c>
    </row>
    <row r="7" customFormat="false" ht="48" hidden="false" customHeight="true" outlineLevel="0" collapsed="false">
      <c r="A7" s="5" t="s">
        <v>5</v>
      </c>
      <c r="B7" s="6" t="s">
        <v>6</v>
      </c>
    </row>
    <row r="8" customFormat="false" ht="48" hidden="false" customHeight="true" outlineLevel="0" collapsed="false">
      <c r="A8" s="5" t="s">
        <v>7</v>
      </c>
      <c r="B8" s="6" t="s">
        <v>8</v>
      </c>
    </row>
    <row r="9" customFormat="false" ht="48" hidden="false" customHeight="true" outlineLevel="0" collapsed="false">
      <c r="A9" s="5" t="s">
        <v>9</v>
      </c>
      <c r="B9" s="6" t="s">
        <v>10</v>
      </c>
    </row>
    <row r="10" customFormat="false" ht="48" hidden="false" customHeight="true" outlineLevel="0" collapsed="false">
      <c r="A10" s="5" t="s">
        <v>11</v>
      </c>
      <c r="B10" s="6" t="s">
        <v>12</v>
      </c>
    </row>
    <row r="11" customFormat="false" ht="48" hidden="false" customHeight="true" outlineLevel="0" collapsed="false">
      <c r="A11" s="5" t="s">
        <v>13</v>
      </c>
      <c r="B11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3" topLeftCell="C24" activePane="bottomRight" state="frozen"/>
      <selection pane="topLeft" activeCell="A1" activeCellId="0" sqref="A1"/>
      <selection pane="topRight" activeCell="C1" activeCellId="0" sqref="C1"/>
      <selection pane="bottomLeft" activeCell="A24" activeCellId="0" sqref="A2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21" min="3" style="0" width="11"/>
    <col collapsed="false" customWidth="true" hidden="false" outlineLevel="0" max="22" min="22" style="0" width="26"/>
    <col collapsed="false" customWidth="true" hidden="false" outlineLevel="0" max="23" min="23" style="0" width="48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5</v>
      </c>
    </row>
    <row r="3" customFormat="false" ht="15" hidden="false" customHeight="false" outlineLevel="0" collapsed="false">
      <c r="A3" s="3" t="s">
        <v>15</v>
      </c>
    </row>
    <row r="5" customFormat="false" ht="15" hidden="false" customHeight="false" outlineLevel="0" collapsed="false">
      <c r="A5" s="7" t="s">
        <v>16</v>
      </c>
      <c r="B5" s="8" t="n">
        <v>5</v>
      </c>
    </row>
    <row r="6" customFormat="false" ht="15" hidden="false" customHeight="false" outlineLevel="0" collapsed="false">
      <c r="A6" s="7" t="s">
        <v>17</v>
      </c>
      <c r="B6" s="9" t="n">
        <f aca="false">INDEX(Constants!$B$6:$B$14,MATCH($B$5,Constants!$A$6:$A$14,0))</f>
        <v>0.577</v>
      </c>
    </row>
    <row r="7" customFormat="false" ht="15" hidden="false" customHeight="false" outlineLevel="0" collapsed="false">
      <c r="A7" s="7" t="s">
        <v>18</v>
      </c>
      <c r="B7" s="9" t="n">
        <f aca="false">INDEX(Constants!$C$6:$C$14,MATCH($B$5,Constants!$A$6:$A$14,0))</f>
        <v>0</v>
      </c>
    </row>
    <row r="8" customFormat="false" ht="15" hidden="false" customHeight="false" outlineLevel="0" collapsed="false">
      <c r="A8" s="7" t="s">
        <v>19</v>
      </c>
      <c r="B8" s="9" t="n">
        <f aca="false">INDEX(Constants!$D$6:$D$14,MATCH($B$5,Constants!$A$6:$A$14,0))</f>
        <v>2.114</v>
      </c>
    </row>
    <row r="9" customFormat="false" ht="15" hidden="false" customHeight="false" outlineLevel="0" collapsed="false">
      <c r="A9" s="7" t="s">
        <v>20</v>
      </c>
      <c r="B9" s="9" t="n">
        <f aca="false">INDEX(Constants!$E$6:$E$14,MATCH($B$5,Constants!$A$6:$A$14,0))</f>
        <v>2.326</v>
      </c>
    </row>
    <row r="10" customFormat="false" ht="15" hidden="false" customHeight="false" outlineLevel="0" collapsed="false">
      <c r="A10" s="10" t="s">
        <v>21</v>
      </c>
      <c r="B10" s="9" t="n">
        <f aca="false">AVERAGEIF(Exclude,"&lt;&gt;Yes",Xbar)</f>
        <v>499.969473684211</v>
      </c>
    </row>
    <row r="11" customFormat="false" ht="15" hidden="false" customHeight="false" outlineLevel="0" collapsed="false">
      <c r="A11" s="10" t="s">
        <v>22</v>
      </c>
      <c r="B11" s="9" t="n">
        <f aca="false">AVERAGEIF(Exclude,"&lt;&gt;Yes",Rng)</f>
        <v>2.0421052631579</v>
      </c>
    </row>
    <row r="12" customFormat="false" ht="15" hidden="false" customHeight="false" outlineLevel="0" collapsed="false">
      <c r="A12" s="10" t="s">
        <v>23</v>
      </c>
      <c r="B12" s="9" t="n">
        <f aca="false">B10+B6*B11</f>
        <v>501.147768421053</v>
      </c>
    </row>
    <row r="13" customFormat="false" ht="15" hidden="false" customHeight="false" outlineLevel="0" collapsed="false">
      <c r="A13" s="10" t="s">
        <v>24</v>
      </c>
      <c r="B13" s="9" t="n">
        <f aca="false">B10-B6*B11</f>
        <v>498.791178947368</v>
      </c>
    </row>
    <row r="14" customFormat="false" ht="15" hidden="false" customHeight="false" outlineLevel="0" collapsed="false">
      <c r="A14" s="10" t="s">
        <v>25</v>
      </c>
      <c r="B14" s="9" t="n">
        <f aca="false">B8*B11</f>
        <v>4.3170105263158</v>
      </c>
    </row>
    <row r="15" customFormat="false" ht="15" hidden="false" customHeight="false" outlineLevel="0" collapsed="false">
      <c r="A15" s="10" t="s">
        <v>26</v>
      </c>
      <c r="B15" s="9" t="n">
        <f aca="false">B7*B11</f>
        <v>0</v>
      </c>
    </row>
    <row r="16" customFormat="false" ht="15" hidden="false" customHeight="false" outlineLevel="0" collapsed="false">
      <c r="A16" s="7" t="s">
        <v>27</v>
      </c>
      <c r="B16" s="9" t="n">
        <f aca="false">B11/B9</f>
        <v>0.877947232656018</v>
      </c>
    </row>
    <row r="17" customFormat="false" ht="15" hidden="false" customHeight="false" outlineLevel="0" collapsed="false">
      <c r="A17" s="7" t="s">
        <v>28</v>
      </c>
      <c r="B17" s="11" t="n">
        <v>503</v>
      </c>
    </row>
    <row r="18" customFormat="false" ht="15" hidden="false" customHeight="false" outlineLevel="0" collapsed="false">
      <c r="A18" s="7" t="s">
        <v>29</v>
      </c>
      <c r="B18" s="11" t="n">
        <v>497</v>
      </c>
    </row>
    <row r="19" customFormat="false" ht="15" hidden="false" customHeight="false" outlineLevel="0" collapsed="false">
      <c r="A19" s="7" t="s">
        <v>30</v>
      </c>
      <c r="B19" s="12" t="n">
        <f aca="false">(B17-B18)/(6*B16)</f>
        <v>1.1390206185567</v>
      </c>
    </row>
    <row r="20" customFormat="false" ht="15" hidden="false" customHeight="false" outlineLevel="0" collapsed="false">
      <c r="A20" s="7" t="s">
        <v>31</v>
      </c>
      <c r="B20" s="12" t="n">
        <f aca="false">MIN(B17-B10,B10-B18)/(3*B16)</f>
        <v>1.12743058419244</v>
      </c>
    </row>
    <row r="21" customFormat="false" ht="15" hidden="false" customHeight="false" outlineLevel="0" collapsed="false">
      <c r="A21" s="7" t="s">
        <v>32</v>
      </c>
      <c r="B21" s="13" t="n">
        <f aca="false">SUMPRODUCT((Xbar&lt;&gt;"")*(Exclude&lt;&gt;"Yes"))</f>
        <v>19</v>
      </c>
    </row>
    <row r="23" customFormat="false" ht="30" hidden="false" customHeight="true" outlineLevel="0" collapsed="false">
      <c r="A23" s="4" t="s">
        <v>33</v>
      </c>
      <c r="B23" s="4" t="s">
        <v>34</v>
      </c>
      <c r="C23" s="4" t="s">
        <v>35</v>
      </c>
      <c r="D23" s="4" t="s">
        <v>36</v>
      </c>
      <c r="E23" s="4" t="s">
        <v>37</v>
      </c>
      <c r="F23" s="4" t="s">
        <v>38</v>
      </c>
      <c r="G23" s="4" t="s">
        <v>39</v>
      </c>
      <c r="H23" s="4" t="s">
        <v>40</v>
      </c>
      <c r="I23" s="4" t="s">
        <v>41</v>
      </c>
      <c r="J23" s="4" t="s">
        <v>42</v>
      </c>
      <c r="K23" s="4" t="s">
        <v>43</v>
      </c>
      <c r="L23" s="4" t="s">
        <v>44</v>
      </c>
      <c r="M23" s="4" t="s">
        <v>45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50</v>
      </c>
      <c r="S23" s="4" t="s">
        <v>51</v>
      </c>
      <c r="T23" s="4" t="s">
        <v>52</v>
      </c>
      <c r="U23" s="4" t="s">
        <v>53</v>
      </c>
      <c r="V23" s="4" t="s">
        <v>54</v>
      </c>
      <c r="W23" s="4" t="s">
        <v>55</v>
      </c>
    </row>
    <row r="24" customFormat="false" ht="15" hidden="false" customHeight="false" outlineLevel="0" collapsed="false">
      <c r="A24" s="14" t="n">
        <v>1</v>
      </c>
      <c r="B24" s="14" t="s">
        <v>56</v>
      </c>
      <c r="C24" s="15" t="n">
        <v>499.8</v>
      </c>
      <c r="D24" s="15" t="n">
        <v>500.5</v>
      </c>
      <c r="E24" s="15" t="n">
        <v>499.8</v>
      </c>
      <c r="F24" s="15" t="n">
        <v>499.7</v>
      </c>
      <c r="G24" s="15" t="n">
        <v>499.2</v>
      </c>
      <c r="H24" s="15"/>
      <c r="I24" s="15"/>
      <c r="J24" s="15"/>
      <c r="K24" s="15"/>
      <c r="L24" s="15"/>
      <c r="M24" s="16"/>
      <c r="N24" s="17" t="n">
        <f aca="false">IF(COUNT(C24:L24)=0,"",AVERAGE(C24:L24))</f>
        <v>499.8</v>
      </c>
      <c r="O24" s="18" t="n">
        <f aca="false">IF(COUNT(C24:L24)=0,"",MAX(C24:L24)-MIN(C24:L24))</f>
        <v>1.30000000000001</v>
      </c>
      <c r="P24" s="19" t="n">
        <f aca="false">IF(N24="","",$B$10)</f>
        <v>499.969473684211</v>
      </c>
      <c r="Q24" s="19" t="n">
        <f aca="false">IF(N24="","",$B$12)</f>
        <v>501.147768421053</v>
      </c>
      <c r="R24" s="19" t="n">
        <f aca="false">IF(N24="","",$B$13)</f>
        <v>498.791178947368</v>
      </c>
      <c r="S24" s="19" t="n">
        <f aca="false">IF(O24="","",$B$11)</f>
        <v>2.0421052631579</v>
      </c>
      <c r="T24" s="19" t="n">
        <f aca="false">IF(O24="","",$B$14)</f>
        <v>4.3170105263158</v>
      </c>
      <c r="U24" s="19" t="n">
        <f aca="false">IF(O24="","",$B$15)</f>
        <v>0</v>
      </c>
      <c r="V24" s="14" t="str">
        <f aca="false">IF(N24="","",IF(OR(N24&gt;$B$12,N24&lt;$B$13,O24&gt;$B$14,O24&lt;$B$15),IF(M24="Yes","Out of control (excluded)","Out of control"),"In control"))</f>
        <v>In control</v>
      </c>
      <c r="W24" s="14"/>
    </row>
    <row r="25" customFormat="false" ht="15" hidden="false" customHeight="false" outlineLevel="0" collapsed="false">
      <c r="A25" s="14" t="n">
        <v>2</v>
      </c>
      <c r="B25" s="14" t="s">
        <v>57</v>
      </c>
      <c r="C25" s="15" t="n">
        <v>499.8</v>
      </c>
      <c r="D25" s="15" t="n">
        <v>501</v>
      </c>
      <c r="E25" s="15" t="n">
        <v>500.4</v>
      </c>
      <c r="F25" s="15" t="n">
        <v>500.9</v>
      </c>
      <c r="G25" s="15" t="n">
        <v>500.2</v>
      </c>
      <c r="H25" s="15"/>
      <c r="I25" s="15"/>
      <c r="J25" s="15"/>
      <c r="K25" s="15"/>
      <c r="L25" s="15"/>
      <c r="M25" s="16"/>
      <c r="N25" s="17" t="n">
        <f aca="false">IF(COUNT(C25:L25)=0,"",AVERAGE(C25:L25))</f>
        <v>500.46</v>
      </c>
      <c r="O25" s="18" t="n">
        <f aca="false">IF(COUNT(C25:L25)=0,"",MAX(C25:L25)-MIN(C25:L25))</f>
        <v>1.19999999999999</v>
      </c>
      <c r="P25" s="19" t="n">
        <f aca="false">IF(N25="","",$B$10)</f>
        <v>499.969473684211</v>
      </c>
      <c r="Q25" s="19" t="n">
        <f aca="false">IF(N25="","",$B$12)</f>
        <v>501.147768421053</v>
      </c>
      <c r="R25" s="19" t="n">
        <f aca="false">IF(N25="","",$B$13)</f>
        <v>498.791178947368</v>
      </c>
      <c r="S25" s="19" t="n">
        <f aca="false">IF(O25="","",$B$11)</f>
        <v>2.0421052631579</v>
      </c>
      <c r="T25" s="19" t="n">
        <f aca="false">IF(O25="","",$B$14)</f>
        <v>4.3170105263158</v>
      </c>
      <c r="U25" s="19" t="n">
        <f aca="false">IF(O25="","",$B$15)</f>
        <v>0</v>
      </c>
      <c r="V25" s="14" t="str">
        <f aca="false">IF(N25="","",IF(OR(N25&gt;$B$12,N25&lt;$B$13,O25&gt;$B$14,O25&lt;$B$15),IF(M25="Yes","Out of control (excluded)","Out of control"),"In control"))</f>
        <v>In control</v>
      </c>
      <c r="W25" s="14"/>
    </row>
    <row r="26" customFormat="false" ht="15" hidden="false" customHeight="false" outlineLevel="0" collapsed="false">
      <c r="A26" s="14" t="n">
        <v>3</v>
      </c>
      <c r="B26" s="14" t="s">
        <v>58</v>
      </c>
      <c r="C26" s="15" t="n">
        <v>500.4</v>
      </c>
      <c r="D26" s="15" t="n">
        <v>500.2</v>
      </c>
      <c r="E26" s="15" t="n">
        <v>498.5</v>
      </c>
      <c r="F26" s="15" t="n">
        <v>500.8</v>
      </c>
      <c r="G26" s="15" t="n">
        <v>500.5</v>
      </c>
      <c r="H26" s="15"/>
      <c r="I26" s="15"/>
      <c r="J26" s="15"/>
      <c r="K26" s="15"/>
      <c r="L26" s="15"/>
      <c r="M26" s="16"/>
      <c r="N26" s="17" t="n">
        <f aca="false">IF(COUNT(C26:L26)=0,"",AVERAGE(C26:L26))</f>
        <v>500.08</v>
      </c>
      <c r="O26" s="18" t="n">
        <f aca="false">IF(COUNT(C26:L26)=0,"",MAX(C26:L26)-MIN(C26:L26))</f>
        <v>2.30000000000001</v>
      </c>
      <c r="P26" s="19" t="n">
        <f aca="false">IF(N26="","",$B$10)</f>
        <v>499.969473684211</v>
      </c>
      <c r="Q26" s="19" t="n">
        <f aca="false">IF(N26="","",$B$12)</f>
        <v>501.147768421053</v>
      </c>
      <c r="R26" s="19" t="n">
        <f aca="false">IF(N26="","",$B$13)</f>
        <v>498.791178947368</v>
      </c>
      <c r="S26" s="19" t="n">
        <f aca="false">IF(O26="","",$B$11)</f>
        <v>2.0421052631579</v>
      </c>
      <c r="T26" s="19" t="n">
        <f aca="false">IF(O26="","",$B$14)</f>
        <v>4.3170105263158</v>
      </c>
      <c r="U26" s="19" t="n">
        <f aca="false">IF(O26="","",$B$15)</f>
        <v>0</v>
      </c>
      <c r="V26" s="14" t="str">
        <f aca="false">IF(N26="","",IF(OR(N26&gt;$B$12,N26&lt;$B$13,O26&gt;$B$14,O26&lt;$B$15),IF(M26="Yes","Out of control (excluded)","Out of control"),"In control"))</f>
        <v>In control</v>
      </c>
      <c r="W26" s="14"/>
    </row>
    <row r="27" customFormat="false" ht="15" hidden="false" customHeight="false" outlineLevel="0" collapsed="false">
      <c r="A27" s="14" t="n">
        <v>4</v>
      </c>
      <c r="B27" s="14" t="s">
        <v>59</v>
      </c>
      <c r="C27" s="15" t="n">
        <v>500.4</v>
      </c>
      <c r="D27" s="15" t="n">
        <v>498.5</v>
      </c>
      <c r="E27" s="15" t="n">
        <v>498.4</v>
      </c>
      <c r="F27" s="15" t="n">
        <v>499.2</v>
      </c>
      <c r="G27" s="15" t="n">
        <v>499.6</v>
      </c>
      <c r="H27" s="15"/>
      <c r="I27" s="15"/>
      <c r="J27" s="15"/>
      <c r="K27" s="15"/>
      <c r="L27" s="15"/>
      <c r="M27" s="16"/>
      <c r="N27" s="17" t="n">
        <f aca="false">IF(COUNT(C27:L27)=0,"",AVERAGE(C27:L27))</f>
        <v>499.22</v>
      </c>
      <c r="O27" s="18" t="n">
        <f aca="false">IF(COUNT(C27:L27)=0,"",MAX(C27:L27)-MIN(C27:L27))</f>
        <v>2</v>
      </c>
      <c r="P27" s="19" t="n">
        <f aca="false">IF(N27="","",$B$10)</f>
        <v>499.969473684211</v>
      </c>
      <c r="Q27" s="19" t="n">
        <f aca="false">IF(N27="","",$B$12)</f>
        <v>501.147768421053</v>
      </c>
      <c r="R27" s="19" t="n">
        <f aca="false">IF(N27="","",$B$13)</f>
        <v>498.791178947368</v>
      </c>
      <c r="S27" s="19" t="n">
        <f aca="false">IF(O27="","",$B$11)</f>
        <v>2.0421052631579</v>
      </c>
      <c r="T27" s="19" t="n">
        <f aca="false">IF(O27="","",$B$14)</f>
        <v>4.3170105263158</v>
      </c>
      <c r="U27" s="19" t="n">
        <f aca="false">IF(O27="","",$B$15)</f>
        <v>0</v>
      </c>
      <c r="V27" s="14" t="str">
        <f aca="false">IF(N27="","",IF(OR(N27&gt;$B$12,N27&lt;$B$13,O27&gt;$B$14,O27&lt;$B$15),IF(M27="Yes","Out of control (excluded)","Out of control"),"In control"))</f>
        <v>In control</v>
      </c>
      <c r="W27" s="14"/>
    </row>
    <row r="28" customFormat="false" ht="15" hidden="false" customHeight="false" outlineLevel="0" collapsed="false">
      <c r="A28" s="14" t="n">
        <v>5</v>
      </c>
      <c r="B28" s="14" t="s">
        <v>60</v>
      </c>
      <c r="C28" s="15" t="n">
        <v>500.3</v>
      </c>
      <c r="D28" s="15" t="n">
        <v>500</v>
      </c>
      <c r="E28" s="15" t="n">
        <v>500.5</v>
      </c>
      <c r="F28" s="15" t="n">
        <v>499.4</v>
      </c>
      <c r="G28" s="15" t="n">
        <v>500.3</v>
      </c>
      <c r="H28" s="15"/>
      <c r="I28" s="15"/>
      <c r="J28" s="15"/>
      <c r="K28" s="15"/>
      <c r="L28" s="15"/>
      <c r="M28" s="16"/>
      <c r="N28" s="17" t="n">
        <f aca="false">IF(COUNT(C28:L28)=0,"",AVERAGE(C28:L28))</f>
        <v>500.1</v>
      </c>
      <c r="O28" s="18" t="n">
        <f aca="false">IF(COUNT(C28:L28)=0,"",MAX(C28:L28)-MIN(C28:L28))</f>
        <v>1.10000000000002</v>
      </c>
      <c r="P28" s="19" t="n">
        <f aca="false">IF(N28="","",$B$10)</f>
        <v>499.969473684211</v>
      </c>
      <c r="Q28" s="19" t="n">
        <f aca="false">IF(N28="","",$B$12)</f>
        <v>501.147768421053</v>
      </c>
      <c r="R28" s="19" t="n">
        <f aca="false">IF(N28="","",$B$13)</f>
        <v>498.791178947368</v>
      </c>
      <c r="S28" s="19" t="n">
        <f aca="false">IF(O28="","",$B$11)</f>
        <v>2.0421052631579</v>
      </c>
      <c r="T28" s="19" t="n">
        <f aca="false">IF(O28="","",$B$14)</f>
        <v>4.3170105263158</v>
      </c>
      <c r="U28" s="19" t="n">
        <f aca="false">IF(O28="","",$B$15)</f>
        <v>0</v>
      </c>
      <c r="V28" s="14" t="str">
        <f aca="false">IF(N28="","",IF(OR(N28&gt;$B$12,N28&lt;$B$13,O28&gt;$B$14,O28&lt;$B$15),IF(M28="Yes","Out of control (excluded)","Out of control"),"In control"))</f>
        <v>In control</v>
      </c>
      <c r="W28" s="14"/>
    </row>
    <row r="29" customFormat="false" ht="15" hidden="false" customHeight="false" outlineLevel="0" collapsed="false">
      <c r="A29" s="14" t="n">
        <v>6</v>
      </c>
      <c r="B29" s="14" t="s">
        <v>61</v>
      </c>
      <c r="C29" s="15" t="n">
        <v>500.4</v>
      </c>
      <c r="D29" s="15" t="n">
        <v>499.4</v>
      </c>
      <c r="E29" s="15" t="n">
        <v>501.5</v>
      </c>
      <c r="F29" s="15" t="n">
        <v>500.5</v>
      </c>
      <c r="G29" s="15" t="n">
        <v>501.1</v>
      </c>
      <c r="H29" s="15"/>
      <c r="I29" s="15"/>
      <c r="J29" s="15"/>
      <c r="K29" s="15"/>
      <c r="L29" s="15"/>
      <c r="M29" s="16"/>
      <c r="N29" s="17" t="n">
        <f aca="false">IF(COUNT(C29:L29)=0,"",AVERAGE(C29:L29))</f>
        <v>500.58</v>
      </c>
      <c r="O29" s="18" t="n">
        <f aca="false">IF(COUNT(C29:L29)=0,"",MAX(C29:L29)-MIN(C29:L29))</f>
        <v>2.10000000000002</v>
      </c>
      <c r="P29" s="19" t="n">
        <f aca="false">IF(N29="","",$B$10)</f>
        <v>499.969473684211</v>
      </c>
      <c r="Q29" s="19" t="n">
        <f aca="false">IF(N29="","",$B$12)</f>
        <v>501.147768421053</v>
      </c>
      <c r="R29" s="19" t="n">
        <f aca="false">IF(N29="","",$B$13)</f>
        <v>498.791178947368</v>
      </c>
      <c r="S29" s="19" t="n">
        <f aca="false">IF(O29="","",$B$11)</f>
        <v>2.0421052631579</v>
      </c>
      <c r="T29" s="19" t="n">
        <f aca="false">IF(O29="","",$B$14)</f>
        <v>4.3170105263158</v>
      </c>
      <c r="U29" s="19" t="n">
        <f aca="false">IF(O29="","",$B$15)</f>
        <v>0</v>
      </c>
      <c r="V29" s="14" t="str">
        <f aca="false">IF(N29="","",IF(OR(N29&gt;$B$12,N29&lt;$B$13,O29&gt;$B$14,O29&lt;$B$15),IF(M29="Yes","Out of control (excluded)","Out of control"),"In control"))</f>
        <v>In control</v>
      </c>
      <c r="W29" s="14"/>
    </row>
    <row r="30" customFormat="false" ht="15" hidden="false" customHeight="false" outlineLevel="0" collapsed="false">
      <c r="A30" s="14" t="n">
        <v>7</v>
      </c>
      <c r="B30" s="14" t="s">
        <v>62</v>
      </c>
      <c r="C30" s="15" t="n">
        <v>499.4</v>
      </c>
      <c r="D30" s="15" t="n">
        <v>499.3</v>
      </c>
      <c r="E30" s="15" t="n">
        <v>499.7</v>
      </c>
      <c r="F30" s="15" t="n">
        <v>499.9</v>
      </c>
      <c r="G30" s="15" t="n">
        <v>500.6</v>
      </c>
      <c r="H30" s="15"/>
      <c r="I30" s="15"/>
      <c r="J30" s="15"/>
      <c r="K30" s="15"/>
      <c r="L30" s="15"/>
      <c r="M30" s="16"/>
      <c r="N30" s="17" t="n">
        <f aca="false">IF(COUNT(C30:L30)=0,"",AVERAGE(C30:L30))</f>
        <v>499.78</v>
      </c>
      <c r="O30" s="18" t="n">
        <f aca="false">IF(COUNT(C30:L30)=0,"",MAX(C30:L30)-MIN(C30:L30))</f>
        <v>1.30000000000001</v>
      </c>
      <c r="P30" s="19" t="n">
        <f aca="false">IF(N30="","",$B$10)</f>
        <v>499.969473684211</v>
      </c>
      <c r="Q30" s="19" t="n">
        <f aca="false">IF(N30="","",$B$12)</f>
        <v>501.147768421053</v>
      </c>
      <c r="R30" s="19" t="n">
        <f aca="false">IF(N30="","",$B$13)</f>
        <v>498.791178947368</v>
      </c>
      <c r="S30" s="19" t="n">
        <f aca="false">IF(O30="","",$B$11)</f>
        <v>2.0421052631579</v>
      </c>
      <c r="T30" s="19" t="n">
        <f aca="false">IF(O30="","",$B$14)</f>
        <v>4.3170105263158</v>
      </c>
      <c r="U30" s="19" t="n">
        <f aca="false">IF(O30="","",$B$15)</f>
        <v>0</v>
      </c>
      <c r="V30" s="14" t="str">
        <f aca="false">IF(N30="","",IF(OR(N30&gt;$B$12,N30&lt;$B$13,O30&gt;$B$14,O30&lt;$B$15),IF(M30="Yes","Out of control (excluded)","Out of control"),"In control"))</f>
        <v>In control</v>
      </c>
      <c r="W30" s="14"/>
    </row>
    <row r="31" customFormat="false" ht="15" hidden="false" customHeight="false" outlineLevel="0" collapsed="false">
      <c r="A31" s="14" t="n">
        <v>8</v>
      </c>
      <c r="B31" s="14" t="s">
        <v>63</v>
      </c>
      <c r="C31" s="15" t="n">
        <v>500.2</v>
      </c>
      <c r="D31" s="15" t="n">
        <v>499.6</v>
      </c>
      <c r="E31" s="15" t="n">
        <v>499.1</v>
      </c>
      <c r="F31" s="15" t="n">
        <v>499.5</v>
      </c>
      <c r="G31" s="15" t="n">
        <v>501.1</v>
      </c>
      <c r="H31" s="15"/>
      <c r="I31" s="15"/>
      <c r="J31" s="15"/>
      <c r="K31" s="15"/>
      <c r="L31" s="15"/>
      <c r="M31" s="16"/>
      <c r="N31" s="17" t="n">
        <f aca="false">IF(COUNT(C31:L31)=0,"",AVERAGE(C31:L31))</f>
        <v>499.9</v>
      </c>
      <c r="O31" s="18" t="n">
        <f aca="false">IF(COUNT(C31:L31)=0,"",MAX(C31:L31)-MIN(C31:L31))</f>
        <v>2</v>
      </c>
      <c r="P31" s="19" t="n">
        <f aca="false">IF(N31="","",$B$10)</f>
        <v>499.969473684211</v>
      </c>
      <c r="Q31" s="19" t="n">
        <f aca="false">IF(N31="","",$B$12)</f>
        <v>501.147768421053</v>
      </c>
      <c r="R31" s="19" t="n">
        <f aca="false">IF(N31="","",$B$13)</f>
        <v>498.791178947368</v>
      </c>
      <c r="S31" s="19" t="n">
        <f aca="false">IF(O31="","",$B$11)</f>
        <v>2.0421052631579</v>
      </c>
      <c r="T31" s="19" t="n">
        <f aca="false">IF(O31="","",$B$14)</f>
        <v>4.3170105263158</v>
      </c>
      <c r="U31" s="19" t="n">
        <f aca="false">IF(O31="","",$B$15)</f>
        <v>0</v>
      </c>
      <c r="V31" s="14" t="str">
        <f aca="false">IF(N31="","",IF(OR(N31&gt;$B$12,N31&lt;$B$13,O31&gt;$B$14,O31&lt;$B$15),IF(M31="Yes","Out of control (excluded)","Out of control"),"In control"))</f>
        <v>In control</v>
      </c>
      <c r="W31" s="14"/>
    </row>
    <row r="32" customFormat="false" ht="15" hidden="false" customHeight="false" outlineLevel="0" collapsed="false">
      <c r="A32" s="14" t="n">
        <v>9</v>
      </c>
      <c r="B32" s="14" t="s">
        <v>64</v>
      </c>
      <c r="C32" s="15" t="n">
        <v>499.3</v>
      </c>
      <c r="D32" s="15" t="n">
        <v>500.2</v>
      </c>
      <c r="E32" s="15" t="n">
        <v>500.4</v>
      </c>
      <c r="F32" s="15" t="n">
        <v>498.7</v>
      </c>
      <c r="G32" s="15" t="n">
        <v>500</v>
      </c>
      <c r="H32" s="15"/>
      <c r="I32" s="15"/>
      <c r="J32" s="15"/>
      <c r="K32" s="15"/>
      <c r="L32" s="15"/>
      <c r="M32" s="16"/>
      <c r="N32" s="17" t="n">
        <f aca="false">IF(COUNT(C32:L32)=0,"",AVERAGE(C32:L32))</f>
        <v>499.72</v>
      </c>
      <c r="O32" s="18" t="n">
        <f aca="false">IF(COUNT(C32:L32)=0,"",MAX(C32:L32)-MIN(C32:L32))</f>
        <v>1.69999999999999</v>
      </c>
      <c r="P32" s="19" t="n">
        <f aca="false">IF(N32="","",$B$10)</f>
        <v>499.969473684211</v>
      </c>
      <c r="Q32" s="19" t="n">
        <f aca="false">IF(N32="","",$B$12)</f>
        <v>501.147768421053</v>
      </c>
      <c r="R32" s="19" t="n">
        <f aca="false">IF(N32="","",$B$13)</f>
        <v>498.791178947368</v>
      </c>
      <c r="S32" s="19" t="n">
        <f aca="false">IF(O32="","",$B$11)</f>
        <v>2.0421052631579</v>
      </c>
      <c r="T32" s="19" t="n">
        <f aca="false">IF(O32="","",$B$14)</f>
        <v>4.3170105263158</v>
      </c>
      <c r="U32" s="19" t="n">
        <f aca="false">IF(O32="","",$B$15)</f>
        <v>0</v>
      </c>
      <c r="V32" s="14" t="str">
        <f aca="false">IF(N32="","",IF(OR(N32&gt;$B$12,N32&lt;$B$13,O32&gt;$B$14,O32&lt;$B$15),IF(M32="Yes","Out of control (excluded)","Out of control"),"In control"))</f>
        <v>In control</v>
      </c>
      <c r="W32" s="14"/>
    </row>
    <row r="33" customFormat="false" ht="15" hidden="false" customHeight="false" outlineLevel="0" collapsed="false">
      <c r="A33" s="14" t="n">
        <v>10</v>
      </c>
      <c r="B33" s="14" t="s">
        <v>65</v>
      </c>
      <c r="C33" s="15" t="n">
        <v>501.2</v>
      </c>
      <c r="D33" s="15" t="n">
        <v>498.2</v>
      </c>
      <c r="E33" s="15" t="n">
        <v>499.7</v>
      </c>
      <c r="F33" s="15" t="n">
        <v>499.9</v>
      </c>
      <c r="G33" s="15" t="n">
        <v>499.3</v>
      </c>
      <c r="H33" s="15"/>
      <c r="I33" s="15"/>
      <c r="J33" s="15"/>
      <c r="K33" s="15"/>
      <c r="L33" s="15"/>
      <c r="M33" s="16"/>
      <c r="N33" s="17" t="n">
        <f aca="false">IF(COUNT(C33:L33)=0,"",AVERAGE(C33:L33))</f>
        <v>499.66</v>
      </c>
      <c r="O33" s="18" t="n">
        <f aca="false">IF(COUNT(C33:L33)=0,"",MAX(C33:L33)-MIN(C33:L33))</f>
        <v>3</v>
      </c>
      <c r="P33" s="19" t="n">
        <f aca="false">IF(N33="","",$B$10)</f>
        <v>499.969473684211</v>
      </c>
      <c r="Q33" s="19" t="n">
        <f aca="false">IF(N33="","",$B$12)</f>
        <v>501.147768421053</v>
      </c>
      <c r="R33" s="19" t="n">
        <f aca="false">IF(N33="","",$B$13)</f>
        <v>498.791178947368</v>
      </c>
      <c r="S33" s="19" t="n">
        <f aca="false">IF(O33="","",$B$11)</f>
        <v>2.0421052631579</v>
      </c>
      <c r="T33" s="19" t="n">
        <f aca="false">IF(O33="","",$B$14)</f>
        <v>4.3170105263158</v>
      </c>
      <c r="U33" s="19" t="n">
        <f aca="false">IF(O33="","",$B$15)</f>
        <v>0</v>
      </c>
      <c r="V33" s="14" t="str">
        <f aca="false">IF(N33="","",IF(OR(N33&gt;$B$12,N33&lt;$B$13,O33&gt;$B$14,O33&lt;$B$15),IF(M33="Yes","Out of control (excluded)","Out of control"),"In control"))</f>
        <v>In control</v>
      </c>
      <c r="W33" s="14"/>
    </row>
    <row r="34" customFormat="false" ht="15" hidden="false" customHeight="false" outlineLevel="0" collapsed="false">
      <c r="A34" s="14" t="n">
        <v>11</v>
      </c>
      <c r="B34" s="14" t="s">
        <v>66</v>
      </c>
      <c r="C34" s="15" t="n">
        <v>500.4</v>
      </c>
      <c r="D34" s="15" t="n">
        <v>499.9</v>
      </c>
      <c r="E34" s="15" t="n">
        <v>498.7</v>
      </c>
      <c r="F34" s="15" t="n">
        <v>500.7</v>
      </c>
      <c r="G34" s="15" t="n">
        <v>500.6</v>
      </c>
      <c r="H34" s="15"/>
      <c r="I34" s="15"/>
      <c r="J34" s="15"/>
      <c r="K34" s="15"/>
      <c r="L34" s="15"/>
      <c r="M34" s="16"/>
      <c r="N34" s="17" t="n">
        <f aca="false">IF(COUNT(C34:L34)=0,"",AVERAGE(C34:L34))</f>
        <v>500.06</v>
      </c>
      <c r="O34" s="18" t="n">
        <f aca="false">IF(COUNT(C34:L34)=0,"",MAX(C34:L34)-MIN(C34:L34))</f>
        <v>2</v>
      </c>
      <c r="P34" s="19" t="n">
        <f aca="false">IF(N34="","",$B$10)</f>
        <v>499.969473684211</v>
      </c>
      <c r="Q34" s="19" t="n">
        <f aca="false">IF(N34="","",$B$12)</f>
        <v>501.147768421053</v>
      </c>
      <c r="R34" s="19" t="n">
        <f aca="false">IF(N34="","",$B$13)</f>
        <v>498.791178947368</v>
      </c>
      <c r="S34" s="19" t="n">
        <f aca="false">IF(O34="","",$B$11)</f>
        <v>2.0421052631579</v>
      </c>
      <c r="T34" s="19" t="n">
        <f aca="false">IF(O34="","",$B$14)</f>
        <v>4.3170105263158</v>
      </c>
      <c r="U34" s="19" t="n">
        <f aca="false">IF(O34="","",$B$15)</f>
        <v>0</v>
      </c>
      <c r="V34" s="14" t="str">
        <f aca="false">IF(N34="","",IF(OR(N34&gt;$B$12,N34&lt;$B$13,O34&gt;$B$14,O34&lt;$B$15),IF(M34="Yes","Out of control (excluded)","Out of control"),"In control"))</f>
        <v>In control</v>
      </c>
      <c r="W34" s="14"/>
    </row>
    <row r="35" customFormat="false" ht="15" hidden="false" customHeight="false" outlineLevel="0" collapsed="false">
      <c r="A35" s="14" t="n">
        <v>12</v>
      </c>
      <c r="B35" s="14" t="s">
        <v>67</v>
      </c>
      <c r="C35" s="15" t="n">
        <v>500.9</v>
      </c>
      <c r="D35" s="15" t="n">
        <v>501.3</v>
      </c>
      <c r="E35" s="15" t="n">
        <v>500.3</v>
      </c>
      <c r="F35" s="15" t="n">
        <v>500.1</v>
      </c>
      <c r="G35" s="15" t="n">
        <v>498.8</v>
      </c>
      <c r="H35" s="15"/>
      <c r="I35" s="15"/>
      <c r="J35" s="15"/>
      <c r="K35" s="15"/>
      <c r="L35" s="15"/>
      <c r="M35" s="16"/>
      <c r="N35" s="17" t="n">
        <f aca="false">IF(COUNT(C35:L35)=0,"",AVERAGE(C35:L35))</f>
        <v>500.28</v>
      </c>
      <c r="O35" s="18" t="n">
        <f aca="false">IF(COUNT(C35:L35)=0,"",MAX(C35:L35)-MIN(C35:L35))</f>
        <v>2.5</v>
      </c>
      <c r="P35" s="19" t="n">
        <f aca="false">IF(N35="","",$B$10)</f>
        <v>499.969473684211</v>
      </c>
      <c r="Q35" s="19" t="n">
        <f aca="false">IF(N35="","",$B$12)</f>
        <v>501.147768421053</v>
      </c>
      <c r="R35" s="19" t="n">
        <f aca="false">IF(N35="","",$B$13)</f>
        <v>498.791178947368</v>
      </c>
      <c r="S35" s="19" t="n">
        <f aca="false">IF(O35="","",$B$11)</f>
        <v>2.0421052631579</v>
      </c>
      <c r="T35" s="19" t="n">
        <f aca="false">IF(O35="","",$B$14)</f>
        <v>4.3170105263158</v>
      </c>
      <c r="U35" s="19" t="n">
        <f aca="false">IF(O35="","",$B$15)</f>
        <v>0</v>
      </c>
      <c r="V35" s="14" t="str">
        <f aca="false">IF(N35="","",IF(OR(N35&gt;$B$12,N35&lt;$B$13,O35&gt;$B$14,O35&lt;$B$15),IF(M35="Yes","Out of control (excluded)","Out of control"),"In control"))</f>
        <v>In control</v>
      </c>
      <c r="W35" s="14"/>
    </row>
    <row r="36" customFormat="false" ht="15" hidden="false" customHeight="false" outlineLevel="0" collapsed="false">
      <c r="A36" s="14" t="n">
        <v>13</v>
      </c>
      <c r="B36" s="14" t="s">
        <v>68</v>
      </c>
      <c r="C36" s="15" t="n">
        <v>500.6</v>
      </c>
      <c r="D36" s="15" t="n">
        <v>499.4</v>
      </c>
      <c r="E36" s="15" t="n">
        <v>499.6</v>
      </c>
      <c r="F36" s="15" t="n">
        <v>498.9</v>
      </c>
      <c r="G36" s="15" t="n">
        <v>499.1</v>
      </c>
      <c r="H36" s="15"/>
      <c r="I36" s="15"/>
      <c r="J36" s="15"/>
      <c r="K36" s="15"/>
      <c r="L36" s="15"/>
      <c r="M36" s="16"/>
      <c r="N36" s="17" t="n">
        <f aca="false">IF(COUNT(C36:L36)=0,"",AVERAGE(C36:L36))</f>
        <v>499.52</v>
      </c>
      <c r="O36" s="18" t="n">
        <f aca="false">IF(COUNT(C36:L36)=0,"",MAX(C36:L36)-MIN(C36:L36))</f>
        <v>1.70000000000005</v>
      </c>
      <c r="P36" s="19" t="n">
        <f aca="false">IF(N36="","",$B$10)</f>
        <v>499.969473684211</v>
      </c>
      <c r="Q36" s="19" t="n">
        <f aca="false">IF(N36="","",$B$12)</f>
        <v>501.147768421053</v>
      </c>
      <c r="R36" s="19" t="n">
        <f aca="false">IF(N36="","",$B$13)</f>
        <v>498.791178947368</v>
      </c>
      <c r="S36" s="19" t="n">
        <f aca="false">IF(O36="","",$B$11)</f>
        <v>2.0421052631579</v>
      </c>
      <c r="T36" s="19" t="n">
        <f aca="false">IF(O36="","",$B$14)</f>
        <v>4.3170105263158</v>
      </c>
      <c r="U36" s="19" t="n">
        <f aca="false">IF(O36="","",$B$15)</f>
        <v>0</v>
      </c>
      <c r="V36" s="14" t="str">
        <f aca="false">IF(N36="","",IF(OR(N36&gt;$B$12,N36&lt;$B$13,O36&gt;$B$14,O36&lt;$B$15),IF(M36="Yes","Out of control (excluded)","Out of control"),"In control"))</f>
        <v>In control</v>
      </c>
      <c r="W36" s="14"/>
    </row>
    <row r="37" customFormat="false" ht="15" hidden="false" customHeight="false" outlineLevel="0" collapsed="false">
      <c r="A37" s="14" t="n">
        <v>14</v>
      </c>
      <c r="B37" s="14" t="s">
        <v>69</v>
      </c>
      <c r="C37" s="15" t="n">
        <v>502.1</v>
      </c>
      <c r="D37" s="15" t="n">
        <v>503.8</v>
      </c>
      <c r="E37" s="15" t="n">
        <v>500.8</v>
      </c>
      <c r="F37" s="15" t="n">
        <v>501.3</v>
      </c>
      <c r="G37" s="15" t="n">
        <v>502.8</v>
      </c>
      <c r="H37" s="15"/>
      <c r="I37" s="15"/>
      <c r="J37" s="15"/>
      <c r="K37" s="15"/>
      <c r="L37" s="15"/>
      <c r="M37" s="16" t="s">
        <v>70</v>
      </c>
      <c r="N37" s="17" t="n">
        <f aca="false">IF(COUNT(C37:L37)=0,"",AVERAGE(C37:L37))</f>
        <v>502.16</v>
      </c>
      <c r="O37" s="18" t="n">
        <f aca="false">IF(COUNT(C37:L37)=0,"",MAX(C37:L37)-MIN(C37:L37))</f>
        <v>3</v>
      </c>
      <c r="P37" s="19" t="n">
        <f aca="false">IF(N37="","",$B$10)</f>
        <v>499.969473684211</v>
      </c>
      <c r="Q37" s="19" t="n">
        <f aca="false">IF(N37="","",$B$12)</f>
        <v>501.147768421053</v>
      </c>
      <c r="R37" s="19" t="n">
        <f aca="false">IF(N37="","",$B$13)</f>
        <v>498.791178947368</v>
      </c>
      <c r="S37" s="19" t="n">
        <f aca="false">IF(O37="","",$B$11)</f>
        <v>2.0421052631579</v>
      </c>
      <c r="T37" s="19" t="n">
        <f aca="false">IF(O37="","",$B$14)</f>
        <v>4.3170105263158</v>
      </c>
      <c r="U37" s="19" t="n">
        <f aca="false">IF(O37="","",$B$15)</f>
        <v>0</v>
      </c>
      <c r="V37" s="14" t="str">
        <f aca="false">IF(N37="","",IF(OR(N37&gt;$B$12,N37&lt;$B$13,O37&gt;$B$14,O37&lt;$B$15),IF(M37="Yes","Out of control (excluded)","Out of control"),"In control"))</f>
        <v>Out of control (excluded)</v>
      </c>
      <c r="W37" s="14" t="s">
        <v>71</v>
      </c>
    </row>
    <row r="38" customFormat="false" ht="15" hidden="false" customHeight="false" outlineLevel="0" collapsed="false">
      <c r="A38" s="14" t="n">
        <v>15</v>
      </c>
      <c r="B38" s="14" t="s">
        <v>72</v>
      </c>
      <c r="C38" s="15" t="n">
        <v>501.3</v>
      </c>
      <c r="D38" s="15" t="n">
        <v>500.5</v>
      </c>
      <c r="E38" s="15" t="n">
        <v>498.3</v>
      </c>
      <c r="F38" s="15" t="n">
        <v>497.7</v>
      </c>
      <c r="G38" s="15" t="n">
        <v>500.3</v>
      </c>
      <c r="H38" s="15"/>
      <c r="I38" s="15"/>
      <c r="J38" s="15"/>
      <c r="K38" s="15"/>
      <c r="L38" s="15"/>
      <c r="M38" s="16"/>
      <c r="N38" s="17" t="n">
        <f aca="false">IF(COUNT(C38:L38)=0,"",AVERAGE(C38:L38))</f>
        <v>499.62</v>
      </c>
      <c r="O38" s="18" t="n">
        <f aca="false">IF(COUNT(C38:L38)=0,"",MAX(C38:L38)-MIN(C38:L38))</f>
        <v>3.60000000000002</v>
      </c>
      <c r="P38" s="19" t="n">
        <f aca="false">IF(N38="","",$B$10)</f>
        <v>499.969473684211</v>
      </c>
      <c r="Q38" s="19" t="n">
        <f aca="false">IF(N38="","",$B$12)</f>
        <v>501.147768421053</v>
      </c>
      <c r="R38" s="19" t="n">
        <f aca="false">IF(N38="","",$B$13)</f>
        <v>498.791178947368</v>
      </c>
      <c r="S38" s="19" t="n">
        <f aca="false">IF(O38="","",$B$11)</f>
        <v>2.0421052631579</v>
      </c>
      <c r="T38" s="19" t="n">
        <f aca="false">IF(O38="","",$B$14)</f>
        <v>4.3170105263158</v>
      </c>
      <c r="U38" s="19" t="n">
        <f aca="false">IF(O38="","",$B$15)</f>
        <v>0</v>
      </c>
      <c r="V38" s="14" t="str">
        <f aca="false">IF(N38="","",IF(OR(N38&gt;$B$12,N38&lt;$B$13,O38&gt;$B$14,O38&lt;$B$15),IF(M38="Yes","Out of control (excluded)","Out of control"),"In control"))</f>
        <v>In control</v>
      </c>
      <c r="W38" s="14"/>
    </row>
    <row r="39" customFormat="false" ht="15" hidden="false" customHeight="false" outlineLevel="0" collapsed="false">
      <c r="A39" s="14" t="n">
        <v>16</v>
      </c>
      <c r="B39" s="14" t="s">
        <v>73</v>
      </c>
      <c r="C39" s="15" t="n">
        <v>499.3</v>
      </c>
      <c r="D39" s="15" t="n">
        <v>499</v>
      </c>
      <c r="E39" s="15" t="n">
        <v>500.9</v>
      </c>
      <c r="F39" s="15" t="n">
        <v>501</v>
      </c>
      <c r="G39" s="15" t="n">
        <v>500.1</v>
      </c>
      <c r="H39" s="15"/>
      <c r="I39" s="15"/>
      <c r="J39" s="15"/>
      <c r="K39" s="15"/>
      <c r="L39" s="15"/>
      <c r="M39" s="16"/>
      <c r="N39" s="17" t="n">
        <f aca="false">IF(COUNT(C39:L39)=0,"",AVERAGE(C39:L39))</f>
        <v>500.06</v>
      </c>
      <c r="O39" s="18" t="n">
        <f aca="false">IF(COUNT(C39:L39)=0,"",MAX(C39:L39)-MIN(C39:L39))</f>
        <v>2</v>
      </c>
      <c r="P39" s="19" t="n">
        <f aca="false">IF(N39="","",$B$10)</f>
        <v>499.969473684211</v>
      </c>
      <c r="Q39" s="19" t="n">
        <f aca="false">IF(N39="","",$B$12)</f>
        <v>501.147768421053</v>
      </c>
      <c r="R39" s="19" t="n">
        <f aca="false">IF(N39="","",$B$13)</f>
        <v>498.791178947368</v>
      </c>
      <c r="S39" s="19" t="n">
        <f aca="false">IF(O39="","",$B$11)</f>
        <v>2.0421052631579</v>
      </c>
      <c r="T39" s="19" t="n">
        <f aca="false">IF(O39="","",$B$14)</f>
        <v>4.3170105263158</v>
      </c>
      <c r="U39" s="19" t="n">
        <f aca="false">IF(O39="","",$B$15)</f>
        <v>0</v>
      </c>
      <c r="V39" s="14" t="str">
        <f aca="false">IF(N39="","",IF(OR(N39&gt;$B$12,N39&lt;$B$13,O39&gt;$B$14,O39&lt;$B$15),IF(M39="Yes","Out of control (excluded)","Out of control"),"In control"))</f>
        <v>In control</v>
      </c>
      <c r="W39" s="14"/>
    </row>
    <row r="40" customFormat="false" ht="15" hidden="false" customHeight="false" outlineLevel="0" collapsed="false">
      <c r="A40" s="14" t="n">
        <v>17</v>
      </c>
      <c r="B40" s="14" t="s">
        <v>74</v>
      </c>
      <c r="C40" s="15" t="n">
        <v>500.2</v>
      </c>
      <c r="D40" s="15" t="n">
        <v>500.4</v>
      </c>
      <c r="E40" s="15" t="n">
        <v>501.4</v>
      </c>
      <c r="F40" s="15" t="n">
        <v>500.6</v>
      </c>
      <c r="G40" s="15" t="n">
        <v>500.5</v>
      </c>
      <c r="H40" s="15"/>
      <c r="I40" s="15"/>
      <c r="J40" s="15"/>
      <c r="K40" s="15"/>
      <c r="L40" s="15"/>
      <c r="M40" s="16"/>
      <c r="N40" s="17" t="n">
        <f aca="false">IF(COUNT(C40:L40)=0,"",AVERAGE(C40:L40))</f>
        <v>500.62</v>
      </c>
      <c r="O40" s="18" t="n">
        <f aca="false">IF(COUNT(C40:L40)=0,"",MAX(C40:L40)-MIN(C40:L40))</f>
        <v>1.19999999999999</v>
      </c>
      <c r="P40" s="19" t="n">
        <f aca="false">IF(N40="","",$B$10)</f>
        <v>499.969473684211</v>
      </c>
      <c r="Q40" s="19" t="n">
        <f aca="false">IF(N40="","",$B$12)</f>
        <v>501.147768421053</v>
      </c>
      <c r="R40" s="19" t="n">
        <f aca="false">IF(N40="","",$B$13)</f>
        <v>498.791178947368</v>
      </c>
      <c r="S40" s="19" t="n">
        <f aca="false">IF(O40="","",$B$11)</f>
        <v>2.0421052631579</v>
      </c>
      <c r="T40" s="19" t="n">
        <f aca="false">IF(O40="","",$B$14)</f>
        <v>4.3170105263158</v>
      </c>
      <c r="U40" s="19" t="n">
        <f aca="false">IF(O40="","",$B$15)</f>
        <v>0</v>
      </c>
      <c r="V40" s="14" t="str">
        <f aca="false">IF(N40="","",IF(OR(N40&gt;$B$12,N40&lt;$B$13,O40&gt;$B$14,O40&lt;$B$15),IF(M40="Yes","Out of control (excluded)","Out of control"),"In control"))</f>
        <v>In control</v>
      </c>
      <c r="W40" s="14"/>
    </row>
    <row r="41" customFormat="false" ht="15" hidden="false" customHeight="false" outlineLevel="0" collapsed="false">
      <c r="A41" s="14" t="n">
        <v>18</v>
      </c>
      <c r="B41" s="14" t="s">
        <v>75</v>
      </c>
      <c r="C41" s="15" t="n">
        <v>500.5</v>
      </c>
      <c r="D41" s="15" t="n">
        <v>498.6</v>
      </c>
      <c r="E41" s="15" t="n">
        <v>501.2</v>
      </c>
      <c r="F41" s="15" t="n">
        <v>500.9</v>
      </c>
      <c r="G41" s="15" t="n">
        <v>500.5</v>
      </c>
      <c r="H41" s="15"/>
      <c r="I41" s="15"/>
      <c r="J41" s="15"/>
      <c r="K41" s="15"/>
      <c r="L41" s="15"/>
      <c r="M41" s="16"/>
      <c r="N41" s="17" t="n">
        <f aca="false">IF(COUNT(C41:L41)=0,"",AVERAGE(C41:L41))</f>
        <v>500.34</v>
      </c>
      <c r="O41" s="18" t="n">
        <f aca="false">IF(COUNT(C41:L41)=0,"",MAX(C41:L41)-MIN(C41:L41))</f>
        <v>2.59999999999997</v>
      </c>
      <c r="P41" s="19" t="n">
        <f aca="false">IF(N41="","",$B$10)</f>
        <v>499.969473684211</v>
      </c>
      <c r="Q41" s="19" t="n">
        <f aca="false">IF(N41="","",$B$12)</f>
        <v>501.147768421053</v>
      </c>
      <c r="R41" s="19" t="n">
        <f aca="false">IF(N41="","",$B$13)</f>
        <v>498.791178947368</v>
      </c>
      <c r="S41" s="19" t="n">
        <f aca="false">IF(O41="","",$B$11)</f>
        <v>2.0421052631579</v>
      </c>
      <c r="T41" s="19" t="n">
        <f aca="false">IF(O41="","",$B$14)</f>
        <v>4.3170105263158</v>
      </c>
      <c r="U41" s="19" t="n">
        <f aca="false">IF(O41="","",$B$15)</f>
        <v>0</v>
      </c>
      <c r="V41" s="14" t="str">
        <f aca="false">IF(N41="","",IF(OR(N41&gt;$B$12,N41&lt;$B$13,O41&gt;$B$14,O41&lt;$B$15),IF(M41="Yes","Out of control (excluded)","Out of control"),"In control"))</f>
        <v>In control</v>
      </c>
      <c r="W41" s="14"/>
    </row>
    <row r="42" customFormat="false" ht="15" hidden="false" customHeight="false" outlineLevel="0" collapsed="false">
      <c r="A42" s="14" t="n">
        <v>19</v>
      </c>
      <c r="B42" s="14" t="s">
        <v>76</v>
      </c>
      <c r="C42" s="15" t="n">
        <v>498.2</v>
      </c>
      <c r="D42" s="15" t="n">
        <v>499.4</v>
      </c>
      <c r="E42" s="15" t="n">
        <v>500.8</v>
      </c>
      <c r="F42" s="15" t="n">
        <v>498.4</v>
      </c>
      <c r="G42" s="15" t="n">
        <v>499.8</v>
      </c>
      <c r="H42" s="15"/>
      <c r="I42" s="15"/>
      <c r="J42" s="15"/>
      <c r="K42" s="15"/>
      <c r="L42" s="15"/>
      <c r="M42" s="16"/>
      <c r="N42" s="17" t="n">
        <f aca="false">IF(COUNT(C42:L42)=0,"",AVERAGE(C42:L42))</f>
        <v>499.32</v>
      </c>
      <c r="O42" s="18" t="n">
        <f aca="false">IF(COUNT(C42:L42)=0,"",MAX(C42:L42)-MIN(C42:L42))</f>
        <v>2.60000000000002</v>
      </c>
      <c r="P42" s="19" t="n">
        <f aca="false">IF(N42="","",$B$10)</f>
        <v>499.969473684211</v>
      </c>
      <c r="Q42" s="19" t="n">
        <f aca="false">IF(N42="","",$B$12)</f>
        <v>501.147768421053</v>
      </c>
      <c r="R42" s="19" t="n">
        <f aca="false">IF(N42="","",$B$13)</f>
        <v>498.791178947368</v>
      </c>
      <c r="S42" s="19" t="n">
        <f aca="false">IF(O42="","",$B$11)</f>
        <v>2.0421052631579</v>
      </c>
      <c r="T42" s="19" t="n">
        <f aca="false">IF(O42="","",$B$14)</f>
        <v>4.3170105263158</v>
      </c>
      <c r="U42" s="19" t="n">
        <f aca="false">IF(O42="","",$B$15)</f>
        <v>0</v>
      </c>
      <c r="V42" s="14" t="str">
        <f aca="false">IF(N42="","",IF(OR(N42&gt;$B$12,N42&lt;$B$13,O42&gt;$B$14,O42&lt;$B$15),IF(M42="Yes","Out of control (excluded)","Out of control"),"In control"))</f>
        <v>In control</v>
      </c>
      <c r="W42" s="14"/>
    </row>
    <row r="43" customFormat="false" ht="15" hidden="false" customHeight="false" outlineLevel="0" collapsed="false">
      <c r="A43" s="14" t="n">
        <v>20</v>
      </c>
      <c r="B43" s="14" t="s">
        <v>77</v>
      </c>
      <c r="C43" s="15" t="n">
        <v>500.9</v>
      </c>
      <c r="D43" s="15" t="n">
        <v>498.8</v>
      </c>
      <c r="E43" s="15" t="n">
        <v>501.4</v>
      </c>
      <c r="F43" s="15" t="n">
        <v>500.5</v>
      </c>
      <c r="G43" s="15" t="n">
        <v>499.9</v>
      </c>
      <c r="H43" s="15"/>
      <c r="I43" s="15"/>
      <c r="J43" s="15"/>
      <c r="K43" s="15"/>
      <c r="L43" s="15"/>
      <c r="M43" s="16"/>
      <c r="N43" s="17" t="n">
        <f aca="false">IF(COUNT(C43:L43)=0,"",AVERAGE(C43:L43))</f>
        <v>500.3</v>
      </c>
      <c r="O43" s="18" t="n">
        <f aca="false">IF(COUNT(C43:L43)=0,"",MAX(C43:L43)-MIN(C43:L43))</f>
        <v>2.59999999999997</v>
      </c>
      <c r="P43" s="19" t="n">
        <f aca="false">IF(N43="","",$B$10)</f>
        <v>499.969473684211</v>
      </c>
      <c r="Q43" s="19" t="n">
        <f aca="false">IF(N43="","",$B$12)</f>
        <v>501.147768421053</v>
      </c>
      <c r="R43" s="19" t="n">
        <f aca="false">IF(N43="","",$B$13)</f>
        <v>498.791178947368</v>
      </c>
      <c r="S43" s="19" t="n">
        <f aca="false">IF(O43="","",$B$11)</f>
        <v>2.0421052631579</v>
      </c>
      <c r="T43" s="19" t="n">
        <f aca="false">IF(O43="","",$B$14)</f>
        <v>4.3170105263158</v>
      </c>
      <c r="U43" s="19" t="n">
        <f aca="false">IF(O43="","",$B$15)</f>
        <v>0</v>
      </c>
      <c r="V43" s="14" t="str">
        <f aca="false">IF(N43="","",IF(OR(N43&gt;$B$12,N43&lt;$B$13,O43&gt;$B$14,O43&lt;$B$15),IF(M43="Yes","Out of control (excluded)","Out of control"),"In control"))</f>
        <v>In control</v>
      </c>
      <c r="W43" s="14"/>
    </row>
    <row r="44" customFormat="false" ht="15" hidden="false" customHeight="false" outlineLevel="0" collapsed="false">
      <c r="A44" s="13" t="n">
        <v>21</v>
      </c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8"/>
      <c r="N44" s="12" t="str">
        <f aca="false">IF(COUNT(C44:L44)=0,"",AVERAGE(C44:L44))</f>
        <v/>
      </c>
      <c r="O44" s="20" t="str">
        <f aca="false">IF(COUNT(C44:L44)=0,"",MAX(C44:L44)-MIN(C44:L44))</f>
        <v/>
      </c>
      <c r="P44" s="9" t="str">
        <f aca="false">IF(N44="","",$B$10)</f>
        <v/>
      </c>
      <c r="Q44" s="9" t="str">
        <f aca="false">IF(N44="","",$B$12)</f>
        <v/>
      </c>
      <c r="R44" s="9" t="str">
        <f aca="false">IF(N44="","",$B$13)</f>
        <v/>
      </c>
      <c r="S44" s="9" t="str">
        <f aca="false">IF(O44="","",$B$11)</f>
        <v/>
      </c>
      <c r="T44" s="9" t="str">
        <f aca="false">IF(O44="","",$B$14)</f>
        <v/>
      </c>
      <c r="U44" s="9" t="str">
        <f aca="false">IF(O44="","",$B$15)</f>
        <v/>
      </c>
      <c r="V44" s="21" t="str">
        <f aca="false">IF(N44="","",IF(OR(N44&gt;$B$12,N44&lt;$B$13,O44&gt;$B$14,O44&lt;$B$15),IF(M44="Yes","Out of control (excluded)","Out of control"),"In control"))</f>
        <v/>
      </c>
      <c r="W44" s="13"/>
    </row>
    <row r="45" customFormat="false" ht="15" hidden="false" customHeight="false" outlineLevel="0" collapsed="false">
      <c r="A45" s="13" t="n">
        <v>22</v>
      </c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8"/>
      <c r="N45" s="12" t="str">
        <f aca="false">IF(COUNT(C45:L45)=0,"",AVERAGE(C45:L45))</f>
        <v/>
      </c>
      <c r="O45" s="20" t="str">
        <f aca="false">IF(COUNT(C45:L45)=0,"",MAX(C45:L45)-MIN(C45:L45))</f>
        <v/>
      </c>
      <c r="P45" s="9" t="str">
        <f aca="false">IF(N45="","",$B$10)</f>
        <v/>
      </c>
      <c r="Q45" s="9" t="str">
        <f aca="false">IF(N45="","",$B$12)</f>
        <v/>
      </c>
      <c r="R45" s="9" t="str">
        <f aca="false">IF(N45="","",$B$13)</f>
        <v/>
      </c>
      <c r="S45" s="9" t="str">
        <f aca="false">IF(O45="","",$B$11)</f>
        <v/>
      </c>
      <c r="T45" s="9" t="str">
        <f aca="false">IF(O45="","",$B$14)</f>
        <v/>
      </c>
      <c r="U45" s="9" t="str">
        <f aca="false">IF(O45="","",$B$15)</f>
        <v/>
      </c>
      <c r="V45" s="21" t="str">
        <f aca="false">IF(N45="","",IF(OR(N45&gt;$B$12,N45&lt;$B$13,O45&gt;$B$14,O45&lt;$B$15),IF(M45="Yes","Out of control (excluded)","Out of control"),"In control"))</f>
        <v/>
      </c>
      <c r="W45" s="13"/>
    </row>
    <row r="46" customFormat="false" ht="15" hidden="false" customHeight="false" outlineLevel="0" collapsed="false">
      <c r="A46" s="13" t="n">
        <v>23</v>
      </c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8"/>
      <c r="N46" s="12" t="str">
        <f aca="false">IF(COUNT(C46:L46)=0,"",AVERAGE(C46:L46))</f>
        <v/>
      </c>
      <c r="O46" s="20" t="str">
        <f aca="false">IF(COUNT(C46:L46)=0,"",MAX(C46:L46)-MIN(C46:L46))</f>
        <v/>
      </c>
      <c r="P46" s="9" t="str">
        <f aca="false">IF(N46="","",$B$10)</f>
        <v/>
      </c>
      <c r="Q46" s="9" t="str">
        <f aca="false">IF(N46="","",$B$12)</f>
        <v/>
      </c>
      <c r="R46" s="9" t="str">
        <f aca="false">IF(N46="","",$B$13)</f>
        <v/>
      </c>
      <c r="S46" s="9" t="str">
        <f aca="false">IF(O46="","",$B$11)</f>
        <v/>
      </c>
      <c r="T46" s="9" t="str">
        <f aca="false">IF(O46="","",$B$14)</f>
        <v/>
      </c>
      <c r="U46" s="9" t="str">
        <f aca="false">IF(O46="","",$B$15)</f>
        <v/>
      </c>
      <c r="V46" s="21" t="str">
        <f aca="false">IF(N46="","",IF(OR(N46&gt;$B$12,N46&lt;$B$13,O46&gt;$B$14,O46&lt;$B$15),IF(M46="Yes","Out of control (excluded)","Out of control"),"In control"))</f>
        <v/>
      </c>
      <c r="W46" s="13"/>
    </row>
    <row r="47" customFormat="false" ht="15" hidden="false" customHeight="false" outlineLevel="0" collapsed="false">
      <c r="A47" s="13" t="n">
        <v>24</v>
      </c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8"/>
      <c r="N47" s="12" t="str">
        <f aca="false">IF(COUNT(C47:L47)=0,"",AVERAGE(C47:L47))</f>
        <v/>
      </c>
      <c r="O47" s="20" t="str">
        <f aca="false">IF(COUNT(C47:L47)=0,"",MAX(C47:L47)-MIN(C47:L47))</f>
        <v/>
      </c>
      <c r="P47" s="9" t="str">
        <f aca="false">IF(N47="","",$B$10)</f>
        <v/>
      </c>
      <c r="Q47" s="9" t="str">
        <f aca="false">IF(N47="","",$B$12)</f>
        <v/>
      </c>
      <c r="R47" s="9" t="str">
        <f aca="false">IF(N47="","",$B$13)</f>
        <v/>
      </c>
      <c r="S47" s="9" t="str">
        <f aca="false">IF(O47="","",$B$11)</f>
        <v/>
      </c>
      <c r="T47" s="9" t="str">
        <f aca="false">IF(O47="","",$B$14)</f>
        <v/>
      </c>
      <c r="U47" s="9" t="str">
        <f aca="false">IF(O47="","",$B$15)</f>
        <v/>
      </c>
      <c r="V47" s="21" t="str">
        <f aca="false">IF(N47="","",IF(OR(N47&gt;$B$12,N47&lt;$B$13,O47&gt;$B$14,O47&lt;$B$15),IF(M47="Yes","Out of control (excluded)","Out of control"),"In control"))</f>
        <v/>
      </c>
      <c r="W47" s="13"/>
    </row>
    <row r="48" customFormat="false" ht="15" hidden="false" customHeight="false" outlineLevel="0" collapsed="false">
      <c r="A48" s="13" t="n">
        <v>25</v>
      </c>
      <c r="B48" s="1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8"/>
      <c r="N48" s="12" t="str">
        <f aca="false">IF(COUNT(C48:L48)=0,"",AVERAGE(C48:L48))</f>
        <v/>
      </c>
      <c r="O48" s="20" t="str">
        <f aca="false">IF(COUNT(C48:L48)=0,"",MAX(C48:L48)-MIN(C48:L48))</f>
        <v/>
      </c>
      <c r="P48" s="9" t="str">
        <f aca="false">IF(N48="","",$B$10)</f>
        <v/>
      </c>
      <c r="Q48" s="9" t="str">
        <f aca="false">IF(N48="","",$B$12)</f>
        <v/>
      </c>
      <c r="R48" s="9" t="str">
        <f aca="false">IF(N48="","",$B$13)</f>
        <v/>
      </c>
      <c r="S48" s="9" t="str">
        <f aca="false">IF(O48="","",$B$11)</f>
        <v/>
      </c>
      <c r="T48" s="9" t="str">
        <f aca="false">IF(O48="","",$B$14)</f>
        <v/>
      </c>
      <c r="U48" s="9" t="str">
        <f aca="false">IF(O48="","",$B$15)</f>
        <v/>
      </c>
      <c r="V48" s="21" t="str">
        <f aca="false">IF(N48="","",IF(OR(N48&gt;$B$12,N48&lt;$B$13,O48&gt;$B$14,O48&lt;$B$15),IF(M48="Yes","Out of control (excluded)","Out of control"),"In control"))</f>
        <v/>
      </c>
      <c r="W48" s="13"/>
    </row>
    <row r="49" customFormat="false" ht="15" hidden="false" customHeight="false" outlineLevel="0" collapsed="false">
      <c r="A49" s="13" t="n">
        <v>26</v>
      </c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8"/>
      <c r="N49" s="12" t="str">
        <f aca="false">IF(COUNT(C49:L49)=0,"",AVERAGE(C49:L49))</f>
        <v/>
      </c>
      <c r="O49" s="20" t="str">
        <f aca="false">IF(COUNT(C49:L49)=0,"",MAX(C49:L49)-MIN(C49:L49))</f>
        <v/>
      </c>
      <c r="P49" s="9" t="str">
        <f aca="false">IF(N49="","",$B$10)</f>
        <v/>
      </c>
      <c r="Q49" s="9" t="str">
        <f aca="false">IF(N49="","",$B$12)</f>
        <v/>
      </c>
      <c r="R49" s="9" t="str">
        <f aca="false">IF(N49="","",$B$13)</f>
        <v/>
      </c>
      <c r="S49" s="9" t="str">
        <f aca="false">IF(O49="","",$B$11)</f>
        <v/>
      </c>
      <c r="T49" s="9" t="str">
        <f aca="false">IF(O49="","",$B$14)</f>
        <v/>
      </c>
      <c r="U49" s="9" t="str">
        <f aca="false">IF(O49="","",$B$15)</f>
        <v/>
      </c>
      <c r="V49" s="21" t="str">
        <f aca="false">IF(N49="","",IF(OR(N49&gt;$B$12,N49&lt;$B$13,O49&gt;$B$14,O49&lt;$B$15),IF(M49="Yes","Out of control (excluded)","Out of control"),"In control"))</f>
        <v/>
      </c>
      <c r="W49" s="13"/>
    </row>
    <row r="50" customFormat="false" ht="15" hidden="false" customHeight="false" outlineLevel="0" collapsed="false">
      <c r="A50" s="13" t="n">
        <v>27</v>
      </c>
      <c r="B50" s="13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8"/>
      <c r="N50" s="12" t="str">
        <f aca="false">IF(COUNT(C50:L50)=0,"",AVERAGE(C50:L50))</f>
        <v/>
      </c>
      <c r="O50" s="20" t="str">
        <f aca="false">IF(COUNT(C50:L50)=0,"",MAX(C50:L50)-MIN(C50:L50))</f>
        <v/>
      </c>
      <c r="P50" s="9" t="str">
        <f aca="false">IF(N50="","",$B$10)</f>
        <v/>
      </c>
      <c r="Q50" s="9" t="str">
        <f aca="false">IF(N50="","",$B$12)</f>
        <v/>
      </c>
      <c r="R50" s="9" t="str">
        <f aca="false">IF(N50="","",$B$13)</f>
        <v/>
      </c>
      <c r="S50" s="9" t="str">
        <f aca="false">IF(O50="","",$B$11)</f>
        <v/>
      </c>
      <c r="T50" s="9" t="str">
        <f aca="false">IF(O50="","",$B$14)</f>
        <v/>
      </c>
      <c r="U50" s="9" t="str">
        <f aca="false">IF(O50="","",$B$15)</f>
        <v/>
      </c>
      <c r="V50" s="21" t="str">
        <f aca="false">IF(N50="","",IF(OR(N50&gt;$B$12,N50&lt;$B$13,O50&gt;$B$14,O50&lt;$B$15),IF(M50="Yes","Out of control (excluded)","Out of control"),"In control"))</f>
        <v/>
      </c>
      <c r="W50" s="13"/>
    </row>
    <row r="51" customFormat="false" ht="15" hidden="false" customHeight="false" outlineLevel="0" collapsed="false">
      <c r="A51" s="13" t="n">
        <v>28</v>
      </c>
      <c r="B51" s="13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8"/>
      <c r="N51" s="12" t="str">
        <f aca="false">IF(COUNT(C51:L51)=0,"",AVERAGE(C51:L51))</f>
        <v/>
      </c>
      <c r="O51" s="20" t="str">
        <f aca="false">IF(COUNT(C51:L51)=0,"",MAX(C51:L51)-MIN(C51:L51))</f>
        <v/>
      </c>
      <c r="P51" s="9" t="str">
        <f aca="false">IF(N51="","",$B$10)</f>
        <v/>
      </c>
      <c r="Q51" s="9" t="str">
        <f aca="false">IF(N51="","",$B$12)</f>
        <v/>
      </c>
      <c r="R51" s="9" t="str">
        <f aca="false">IF(N51="","",$B$13)</f>
        <v/>
      </c>
      <c r="S51" s="9" t="str">
        <f aca="false">IF(O51="","",$B$11)</f>
        <v/>
      </c>
      <c r="T51" s="9" t="str">
        <f aca="false">IF(O51="","",$B$14)</f>
        <v/>
      </c>
      <c r="U51" s="9" t="str">
        <f aca="false">IF(O51="","",$B$15)</f>
        <v/>
      </c>
      <c r="V51" s="21" t="str">
        <f aca="false">IF(N51="","",IF(OR(N51&gt;$B$12,N51&lt;$B$13,O51&gt;$B$14,O51&lt;$B$15),IF(M51="Yes","Out of control (excluded)","Out of control"),"In control"))</f>
        <v/>
      </c>
      <c r="W51" s="13"/>
    </row>
    <row r="52" customFormat="false" ht="15" hidden="false" customHeight="false" outlineLevel="0" collapsed="false">
      <c r="A52" s="13" t="n">
        <v>29</v>
      </c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8"/>
      <c r="N52" s="12" t="str">
        <f aca="false">IF(COUNT(C52:L52)=0,"",AVERAGE(C52:L52))</f>
        <v/>
      </c>
      <c r="O52" s="20" t="str">
        <f aca="false">IF(COUNT(C52:L52)=0,"",MAX(C52:L52)-MIN(C52:L52))</f>
        <v/>
      </c>
      <c r="P52" s="9" t="str">
        <f aca="false">IF(N52="","",$B$10)</f>
        <v/>
      </c>
      <c r="Q52" s="9" t="str">
        <f aca="false">IF(N52="","",$B$12)</f>
        <v/>
      </c>
      <c r="R52" s="9" t="str">
        <f aca="false">IF(N52="","",$B$13)</f>
        <v/>
      </c>
      <c r="S52" s="9" t="str">
        <f aca="false">IF(O52="","",$B$11)</f>
        <v/>
      </c>
      <c r="T52" s="9" t="str">
        <f aca="false">IF(O52="","",$B$14)</f>
        <v/>
      </c>
      <c r="U52" s="9" t="str">
        <f aca="false">IF(O52="","",$B$15)</f>
        <v/>
      </c>
      <c r="V52" s="21" t="str">
        <f aca="false">IF(N52="","",IF(OR(N52&gt;$B$12,N52&lt;$B$13,O52&gt;$B$14,O52&lt;$B$15),IF(M52="Yes","Out of control (excluded)","Out of control"),"In control"))</f>
        <v/>
      </c>
      <c r="W52" s="13"/>
    </row>
    <row r="53" customFormat="false" ht="15" hidden="false" customHeight="false" outlineLevel="0" collapsed="false">
      <c r="A53" s="13" t="n">
        <v>30</v>
      </c>
      <c r="B53" s="1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8"/>
      <c r="N53" s="12" t="str">
        <f aca="false">IF(COUNT(C53:L53)=0,"",AVERAGE(C53:L53))</f>
        <v/>
      </c>
      <c r="O53" s="20" t="str">
        <f aca="false">IF(COUNT(C53:L53)=0,"",MAX(C53:L53)-MIN(C53:L53))</f>
        <v/>
      </c>
      <c r="P53" s="9" t="str">
        <f aca="false">IF(N53="","",$B$10)</f>
        <v/>
      </c>
      <c r="Q53" s="9" t="str">
        <f aca="false">IF(N53="","",$B$12)</f>
        <v/>
      </c>
      <c r="R53" s="9" t="str">
        <f aca="false">IF(N53="","",$B$13)</f>
        <v/>
      </c>
      <c r="S53" s="9" t="str">
        <f aca="false">IF(O53="","",$B$11)</f>
        <v/>
      </c>
      <c r="T53" s="9" t="str">
        <f aca="false">IF(O53="","",$B$14)</f>
        <v/>
      </c>
      <c r="U53" s="9" t="str">
        <f aca="false">IF(O53="","",$B$15)</f>
        <v/>
      </c>
      <c r="V53" s="21" t="str">
        <f aca="false">IF(N53="","",IF(OR(N53&gt;$B$12,N53&lt;$B$13,O53&gt;$B$14,O53&lt;$B$15),IF(M53="Yes","Out of control (excluded)","Out of control"),"In control"))</f>
        <v/>
      </c>
      <c r="W53" s="13"/>
    </row>
    <row r="54" customFormat="false" ht="15" hidden="false" customHeight="false" outlineLevel="0" collapsed="false">
      <c r="A54" s="13" t="n">
        <v>31</v>
      </c>
      <c r="B54" s="13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8"/>
      <c r="N54" s="12" t="str">
        <f aca="false">IF(COUNT(C54:L54)=0,"",AVERAGE(C54:L54))</f>
        <v/>
      </c>
      <c r="O54" s="20" t="str">
        <f aca="false">IF(COUNT(C54:L54)=0,"",MAX(C54:L54)-MIN(C54:L54))</f>
        <v/>
      </c>
      <c r="P54" s="9" t="str">
        <f aca="false">IF(N54="","",$B$10)</f>
        <v/>
      </c>
      <c r="Q54" s="9" t="str">
        <f aca="false">IF(N54="","",$B$12)</f>
        <v/>
      </c>
      <c r="R54" s="9" t="str">
        <f aca="false">IF(N54="","",$B$13)</f>
        <v/>
      </c>
      <c r="S54" s="9" t="str">
        <f aca="false">IF(O54="","",$B$11)</f>
        <v/>
      </c>
      <c r="T54" s="9" t="str">
        <f aca="false">IF(O54="","",$B$14)</f>
        <v/>
      </c>
      <c r="U54" s="9" t="str">
        <f aca="false">IF(O54="","",$B$15)</f>
        <v/>
      </c>
      <c r="V54" s="21" t="str">
        <f aca="false">IF(N54="","",IF(OR(N54&gt;$B$12,N54&lt;$B$13,O54&gt;$B$14,O54&lt;$B$15),IF(M54="Yes","Out of control (excluded)","Out of control"),"In control"))</f>
        <v/>
      </c>
      <c r="W54" s="13"/>
    </row>
    <row r="55" customFormat="false" ht="15" hidden="false" customHeight="false" outlineLevel="0" collapsed="false">
      <c r="A55" s="13" t="n">
        <v>32</v>
      </c>
      <c r="B55" s="13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8"/>
      <c r="N55" s="12" t="str">
        <f aca="false">IF(COUNT(C55:L55)=0,"",AVERAGE(C55:L55))</f>
        <v/>
      </c>
      <c r="O55" s="20" t="str">
        <f aca="false">IF(COUNT(C55:L55)=0,"",MAX(C55:L55)-MIN(C55:L55))</f>
        <v/>
      </c>
      <c r="P55" s="9" t="str">
        <f aca="false">IF(N55="","",$B$10)</f>
        <v/>
      </c>
      <c r="Q55" s="9" t="str">
        <f aca="false">IF(N55="","",$B$12)</f>
        <v/>
      </c>
      <c r="R55" s="9" t="str">
        <f aca="false">IF(N55="","",$B$13)</f>
        <v/>
      </c>
      <c r="S55" s="9" t="str">
        <f aca="false">IF(O55="","",$B$11)</f>
        <v/>
      </c>
      <c r="T55" s="9" t="str">
        <f aca="false">IF(O55="","",$B$14)</f>
        <v/>
      </c>
      <c r="U55" s="9" t="str">
        <f aca="false">IF(O55="","",$B$15)</f>
        <v/>
      </c>
      <c r="V55" s="21" t="str">
        <f aca="false">IF(N55="","",IF(OR(N55&gt;$B$12,N55&lt;$B$13,O55&gt;$B$14,O55&lt;$B$15),IF(M55="Yes","Out of control (excluded)","Out of control"),"In control"))</f>
        <v/>
      </c>
      <c r="W55" s="13"/>
    </row>
    <row r="56" customFormat="false" ht="15" hidden="false" customHeight="false" outlineLevel="0" collapsed="false">
      <c r="A56" s="13" t="n">
        <v>33</v>
      </c>
      <c r="B56" s="13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8"/>
      <c r="N56" s="12" t="str">
        <f aca="false">IF(COUNT(C56:L56)=0,"",AVERAGE(C56:L56))</f>
        <v/>
      </c>
      <c r="O56" s="20" t="str">
        <f aca="false">IF(COUNT(C56:L56)=0,"",MAX(C56:L56)-MIN(C56:L56))</f>
        <v/>
      </c>
      <c r="P56" s="9" t="str">
        <f aca="false">IF(N56="","",$B$10)</f>
        <v/>
      </c>
      <c r="Q56" s="9" t="str">
        <f aca="false">IF(N56="","",$B$12)</f>
        <v/>
      </c>
      <c r="R56" s="9" t="str">
        <f aca="false">IF(N56="","",$B$13)</f>
        <v/>
      </c>
      <c r="S56" s="9" t="str">
        <f aca="false">IF(O56="","",$B$11)</f>
        <v/>
      </c>
      <c r="T56" s="9" t="str">
        <f aca="false">IF(O56="","",$B$14)</f>
        <v/>
      </c>
      <c r="U56" s="9" t="str">
        <f aca="false">IF(O56="","",$B$15)</f>
        <v/>
      </c>
      <c r="V56" s="21" t="str">
        <f aca="false">IF(N56="","",IF(OR(N56&gt;$B$12,N56&lt;$B$13,O56&gt;$B$14,O56&lt;$B$15),IF(M56="Yes","Out of control (excluded)","Out of control"),"In control"))</f>
        <v/>
      </c>
      <c r="W56" s="13"/>
    </row>
    <row r="57" customFormat="false" ht="15" hidden="false" customHeight="false" outlineLevel="0" collapsed="false">
      <c r="A57" s="13" t="n">
        <v>34</v>
      </c>
      <c r="B57" s="13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8"/>
      <c r="N57" s="12" t="str">
        <f aca="false">IF(COUNT(C57:L57)=0,"",AVERAGE(C57:L57))</f>
        <v/>
      </c>
      <c r="O57" s="20" t="str">
        <f aca="false">IF(COUNT(C57:L57)=0,"",MAX(C57:L57)-MIN(C57:L57))</f>
        <v/>
      </c>
      <c r="P57" s="9" t="str">
        <f aca="false">IF(N57="","",$B$10)</f>
        <v/>
      </c>
      <c r="Q57" s="9" t="str">
        <f aca="false">IF(N57="","",$B$12)</f>
        <v/>
      </c>
      <c r="R57" s="9" t="str">
        <f aca="false">IF(N57="","",$B$13)</f>
        <v/>
      </c>
      <c r="S57" s="9" t="str">
        <f aca="false">IF(O57="","",$B$11)</f>
        <v/>
      </c>
      <c r="T57" s="9" t="str">
        <f aca="false">IF(O57="","",$B$14)</f>
        <v/>
      </c>
      <c r="U57" s="9" t="str">
        <f aca="false">IF(O57="","",$B$15)</f>
        <v/>
      </c>
      <c r="V57" s="21" t="str">
        <f aca="false">IF(N57="","",IF(OR(N57&gt;$B$12,N57&lt;$B$13,O57&gt;$B$14,O57&lt;$B$15),IF(M57="Yes","Out of control (excluded)","Out of control"),"In control"))</f>
        <v/>
      </c>
      <c r="W57" s="13"/>
    </row>
    <row r="58" customFormat="false" ht="15" hidden="false" customHeight="false" outlineLevel="0" collapsed="false">
      <c r="A58" s="13" t="n">
        <v>35</v>
      </c>
      <c r="B58" s="1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8"/>
      <c r="N58" s="12" t="str">
        <f aca="false">IF(COUNT(C58:L58)=0,"",AVERAGE(C58:L58))</f>
        <v/>
      </c>
      <c r="O58" s="20" t="str">
        <f aca="false">IF(COUNT(C58:L58)=0,"",MAX(C58:L58)-MIN(C58:L58))</f>
        <v/>
      </c>
      <c r="P58" s="9" t="str">
        <f aca="false">IF(N58="","",$B$10)</f>
        <v/>
      </c>
      <c r="Q58" s="9" t="str">
        <f aca="false">IF(N58="","",$B$12)</f>
        <v/>
      </c>
      <c r="R58" s="9" t="str">
        <f aca="false">IF(N58="","",$B$13)</f>
        <v/>
      </c>
      <c r="S58" s="9" t="str">
        <f aca="false">IF(O58="","",$B$11)</f>
        <v/>
      </c>
      <c r="T58" s="9" t="str">
        <f aca="false">IF(O58="","",$B$14)</f>
        <v/>
      </c>
      <c r="U58" s="9" t="str">
        <f aca="false">IF(O58="","",$B$15)</f>
        <v/>
      </c>
      <c r="V58" s="21" t="str">
        <f aca="false">IF(N58="","",IF(OR(N58&gt;$B$12,N58&lt;$B$13,O58&gt;$B$14,O58&lt;$B$15),IF(M58="Yes","Out of control (excluded)","Out of control"),"In control"))</f>
        <v/>
      </c>
      <c r="W58" s="13"/>
    </row>
    <row r="59" customFormat="false" ht="15" hidden="false" customHeight="false" outlineLevel="0" collapsed="false">
      <c r="A59" s="13" t="n">
        <v>36</v>
      </c>
      <c r="B59" s="13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8"/>
      <c r="N59" s="12" t="str">
        <f aca="false">IF(COUNT(C59:L59)=0,"",AVERAGE(C59:L59))</f>
        <v/>
      </c>
      <c r="O59" s="20" t="str">
        <f aca="false">IF(COUNT(C59:L59)=0,"",MAX(C59:L59)-MIN(C59:L59))</f>
        <v/>
      </c>
      <c r="P59" s="9" t="str">
        <f aca="false">IF(N59="","",$B$10)</f>
        <v/>
      </c>
      <c r="Q59" s="9" t="str">
        <f aca="false">IF(N59="","",$B$12)</f>
        <v/>
      </c>
      <c r="R59" s="9" t="str">
        <f aca="false">IF(N59="","",$B$13)</f>
        <v/>
      </c>
      <c r="S59" s="9" t="str">
        <f aca="false">IF(O59="","",$B$11)</f>
        <v/>
      </c>
      <c r="T59" s="9" t="str">
        <f aca="false">IF(O59="","",$B$14)</f>
        <v/>
      </c>
      <c r="U59" s="9" t="str">
        <f aca="false">IF(O59="","",$B$15)</f>
        <v/>
      </c>
      <c r="V59" s="21" t="str">
        <f aca="false">IF(N59="","",IF(OR(N59&gt;$B$12,N59&lt;$B$13,O59&gt;$B$14,O59&lt;$B$15),IF(M59="Yes","Out of control (excluded)","Out of control"),"In control"))</f>
        <v/>
      </c>
      <c r="W59" s="13"/>
    </row>
    <row r="60" customFormat="false" ht="15" hidden="false" customHeight="false" outlineLevel="0" collapsed="false">
      <c r="A60" s="13" t="n">
        <v>37</v>
      </c>
      <c r="B60" s="1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8"/>
      <c r="N60" s="12" t="str">
        <f aca="false">IF(COUNT(C60:L60)=0,"",AVERAGE(C60:L60))</f>
        <v/>
      </c>
      <c r="O60" s="20" t="str">
        <f aca="false">IF(COUNT(C60:L60)=0,"",MAX(C60:L60)-MIN(C60:L60))</f>
        <v/>
      </c>
      <c r="P60" s="9" t="str">
        <f aca="false">IF(N60="","",$B$10)</f>
        <v/>
      </c>
      <c r="Q60" s="9" t="str">
        <f aca="false">IF(N60="","",$B$12)</f>
        <v/>
      </c>
      <c r="R60" s="9" t="str">
        <f aca="false">IF(N60="","",$B$13)</f>
        <v/>
      </c>
      <c r="S60" s="9" t="str">
        <f aca="false">IF(O60="","",$B$11)</f>
        <v/>
      </c>
      <c r="T60" s="9" t="str">
        <f aca="false">IF(O60="","",$B$14)</f>
        <v/>
      </c>
      <c r="U60" s="9" t="str">
        <f aca="false">IF(O60="","",$B$15)</f>
        <v/>
      </c>
      <c r="V60" s="21" t="str">
        <f aca="false">IF(N60="","",IF(OR(N60&gt;$B$12,N60&lt;$B$13,O60&gt;$B$14,O60&lt;$B$15),IF(M60="Yes","Out of control (excluded)","Out of control"),"In control"))</f>
        <v/>
      </c>
      <c r="W60" s="13"/>
    </row>
    <row r="61" customFormat="false" ht="15" hidden="false" customHeight="false" outlineLevel="0" collapsed="false">
      <c r="A61" s="13" t="n">
        <v>38</v>
      </c>
      <c r="B61" s="13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8"/>
      <c r="N61" s="12" t="str">
        <f aca="false">IF(COUNT(C61:L61)=0,"",AVERAGE(C61:L61))</f>
        <v/>
      </c>
      <c r="O61" s="20" t="str">
        <f aca="false">IF(COUNT(C61:L61)=0,"",MAX(C61:L61)-MIN(C61:L61))</f>
        <v/>
      </c>
      <c r="P61" s="9" t="str">
        <f aca="false">IF(N61="","",$B$10)</f>
        <v/>
      </c>
      <c r="Q61" s="9" t="str">
        <f aca="false">IF(N61="","",$B$12)</f>
        <v/>
      </c>
      <c r="R61" s="9" t="str">
        <f aca="false">IF(N61="","",$B$13)</f>
        <v/>
      </c>
      <c r="S61" s="9" t="str">
        <f aca="false">IF(O61="","",$B$11)</f>
        <v/>
      </c>
      <c r="T61" s="9" t="str">
        <f aca="false">IF(O61="","",$B$14)</f>
        <v/>
      </c>
      <c r="U61" s="9" t="str">
        <f aca="false">IF(O61="","",$B$15)</f>
        <v/>
      </c>
      <c r="V61" s="21" t="str">
        <f aca="false">IF(N61="","",IF(OR(N61&gt;$B$12,N61&lt;$B$13,O61&gt;$B$14,O61&lt;$B$15),IF(M61="Yes","Out of control (excluded)","Out of control"),"In control"))</f>
        <v/>
      </c>
      <c r="W61" s="13"/>
    </row>
    <row r="62" customFormat="false" ht="15" hidden="false" customHeight="false" outlineLevel="0" collapsed="false">
      <c r="A62" s="13" t="n">
        <v>39</v>
      </c>
      <c r="B62" s="1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8"/>
      <c r="N62" s="12" t="str">
        <f aca="false">IF(COUNT(C62:L62)=0,"",AVERAGE(C62:L62))</f>
        <v/>
      </c>
      <c r="O62" s="20" t="str">
        <f aca="false">IF(COUNT(C62:L62)=0,"",MAX(C62:L62)-MIN(C62:L62))</f>
        <v/>
      </c>
      <c r="P62" s="9" t="str">
        <f aca="false">IF(N62="","",$B$10)</f>
        <v/>
      </c>
      <c r="Q62" s="9" t="str">
        <f aca="false">IF(N62="","",$B$12)</f>
        <v/>
      </c>
      <c r="R62" s="9" t="str">
        <f aca="false">IF(N62="","",$B$13)</f>
        <v/>
      </c>
      <c r="S62" s="9" t="str">
        <f aca="false">IF(O62="","",$B$11)</f>
        <v/>
      </c>
      <c r="T62" s="9" t="str">
        <f aca="false">IF(O62="","",$B$14)</f>
        <v/>
      </c>
      <c r="U62" s="9" t="str">
        <f aca="false">IF(O62="","",$B$15)</f>
        <v/>
      </c>
      <c r="V62" s="21" t="str">
        <f aca="false">IF(N62="","",IF(OR(N62&gt;$B$12,N62&lt;$B$13,O62&gt;$B$14,O62&lt;$B$15),IF(M62="Yes","Out of control (excluded)","Out of control"),"In control"))</f>
        <v/>
      </c>
      <c r="W62" s="13"/>
    </row>
    <row r="63" customFormat="false" ht="15" hidden="false" customHeight="false" outlineLevel="0" collapsed="false">
      <c r="A63" s="13" t="n">
        <v>40</v>
      </c>
      <c r="B63" s="1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8"/>
      <c r="N63" s="12" t="str">
        <f aca="false">IF(COUNT(C63:L63)=0,"",AVERAGE(C63:L63))</f>
        <v/>
      </c>
      <c r="O63" s="20" t="str">
        <f aca="false">IF(COUNT(C63:L63)=0,"",MAX(C63:L63)-MIN(C63:L63))</f>
        <v/>
      </c>
      <c r="P63" s="9" t="str">
        <f aca="false">IF(N63="","",$B$10)</f>
        <v/>
      </c>
      <c r="Q63" s="9" t="str">
        <f aca="false">IF(N63="","",$B$12)</f>
        <v/>
      </c>
      <c r="R63" s="9" t="str">
        <f aca="false">IF(N63="","",$B$13)</f>
        <v/>
      </c>
      <c r="S63" s="9" t="str">
        <f aca="false">IF(O63="","",$B$11)</f>
        <v/>
      </c>
      <c r="T63" s="9" t="str">
        <f aca="false">IF(O63="","",$B$14)</f>
        <v/>
      </c>
      <c r="U63" s="9" t="str">
        <f aca="false">IF(O63="","",$B$15)</f>
        <v/>
      </c>
      <c r="V63" s="21" t="str">
        <f aca="false">IF(N63="","",IF(OR(N63&gt;$B$12,N63&lt;$B$13,O63&gt;$B$14,O63&lt;$B$15),IF(M63="Yes","Out of control (excluded)","Out of control"),"In control"))</f>
        <v/>
      </c>
      <c r="W63" s="13"/>
    </row>
    <row r="64" customFormat="false" ht="15" hidden="false" customHeight="false" outlineLevel="0" collapsed="false">
      <c r="A64" s="13" t="n">
        <v>41</v>
      </c>
      <c r="B64" s="1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8"/>
      <c r="N64" s="12" t="str">
        <f aca="false">IF(COUNT(C64:L64)=0,"",AVERAGE(C64:L64))</f>
        <v/>
      </c>
      <c r="O64" s="20" t="str">
        <f aca="false">IF(COUNT(C64:L64)=0,"",MAX(C64:L64)-MIN(C64:L64))</f>
        <v/>
      </c>
      <c r="P64" s="9" t="str">
        <f aca="false">IF(N64="","",$B$10)</f>
        <v/>
      </c>
      <c r="Q64" s="9" t="str">
        <f aca="false">IF(N64="","",$B$12)</f>
        <v/>
      </c>
      <c r="R64" s="9" t="str">
        <f aca="false">IF(N64="","",$B$13)</f>
        <v/>
      </c>
      <c r="S64" s="9" t="str">
        <f aca="false">IF(O64="","",$B$11)</f>
        <v/>
      </c>
      <c r="T64" s="9" t="str">
        <f aca="false">IF(O64="","",$B$14)</f>
        <v/>
      </c>
      <c r="U64" s="9" t="str">
        <f aca="false">IF(O64="","",$B$15)</f>
        <v/>
      </c>
      <c r="V64" s="21" t="str">
        <f aca="false">IF(N64="","",IF(OR(N64&gt;$B$12,N64&lt;$B$13,O64&gt;$B$14,O64&lt;$B$15),IF(M64="Yes","Out of control (excluded)","Out of control"),"In control"))</f>
        <v/>
      </c>
      <c r="W64" s="13"/>
    </row>
    <row r="65" customFormat="false" ht="15" hidden="false" customHeight="false" outlineLevel="0" collapsed="false">
      <c r="A65" s="13" t="n">
        <v>42</v>
      </c>
      <c r="B65" s="13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8"/>
      <c r="N65" s="12" t="str">
        <f aca="false">IF(COUNT(C65:L65)=0,"",AVERAGE(C65:L65))</f>
        <v/>
      </c>
      <c r="O65" s="20" t="str">
        <f aca="false">IF(COUNT(C65:L65)=0,"",MAX(C65:L65)-MIN(C65:L65))</f>
        <v/>
      </c>
      <c r="P65" s="9" t="str">
        <f aca="false">IF(N65="","",$B$10)</f>
        <v/>
      </c>
      <c r="Q65" s="9" t="str">
        <f aca="false">IF(N65="","",$B$12)</f>
        <v/>
      </c>
      <c r="R65" s="9" t="str">
        <f aca="false">IF(N65="","",$B$13)</f>
        <v/>
      </c>
      <c r="S65" s="9" t="str">
        <f aca="false">IF(O65="","",$B$11)</f>
        <v/>
      </c>
      <c r="T65" s="9" t="str">
        <f aca="false">IF(O65="","",$B$14)</f>
        <v/>
      </c>
      <c r="U65" s="9" t="str">
        <f aca="false">IF(O65="","",$B$15)</f>
        <v/>
      </c>
      <c r="V65" s="21" t="str">
        <f aca="false">IF(N65="","",IF(OR(N65&gt;$B$12,N65&lt;$B$13,O65&gt;$B$14,O65&lt;$B$15),IF(M65="Yes","Out of control (excluded)","Out of control"),"In control"))</f>
        <v/>
      </c>
      <c r="W65" s="13"/>
    </row>
    <row r="66" customFormat="false" ht="15" hidden="false" customHeight="false" outlineLevel="0" collapsed="false">
      <c r="A66" s="13" t="n">
        <v>43</v>
      </c>
      <c r="B66" s="13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8"/>
      <c r="N66" s="12" t="str">
        <f aca="false">IF(COUNT(C66:L66)=0,"",AVERAGE(C66:L66))</f>
        <v/>
      </c>
      <c r="O66" s="20" t="str">
        <f aca="false">IF(COUNT(C66:L66)=0,"",MAX(C66:L66)-MIN(C66:L66))</f>
        <v/>
      </c>
      <c r="P66" s="9" t="str">
        <f aca="false">IF(N66="","",$B$10)</f>
        <v/>
      </c>
      <c r="Q66" s="9" t="str">
        <f aca="false">IF(N66="","",$B$12)</f>
        <v/>
      </c>
      <c r="R66" s="9" t="str">
        <f aca="false">IF(N66="","",$B$13)</f>
        <v/>
      </c>
      <c r="S66" s="9" t="str">
        <f aca="false">IF(O66="","",$B$11)</f>
        <v/>
      </c>
      <c r="T66" s="9" t="str">
        <f aca="false">IF(O66="","",$B$14)</f>
        <v/>
      </c>
      <c r="U66" s="9" t="str">
        <f aca="false">IF(O66="","",$B$15)</f>
        <v/>
      </c>
      <c r="V66" s="21" t="str">
        <f aca="false">IF(N66="","",IF(OR(N66&gt;$B$12,N66&lt;$B$13,O66&gt;$B$14,O66&lt;$B$15),IF(M66="Yes","Out of control (excluded)","Out of control"),"In control"))</f>
        <v/>
      </c>
      <c r="W66" s="13"/>
    </row>
    <row r="67" customFormat="false" ht="15" hidden="false" customHeight="false" outlineLevel="0" collapsed="false">
      <c r="A67" s="13" t="n">
        <v>44</v>
      </c>
      <c r="B67" s="1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8"/>
      <c r="N67" s="12" t="str">
        <f aca="false">IF(COUNT(C67:L67)=0,"",AVERAGE(C67:L67))</f>
        <v/>
      </c>
      <c r="O67" s="20" t="str">
        <f aca="false">IF(COUNT(C67:L67)=0,"",MAX(C67:L67)-MIN(C67:L67))</f>
        <v/>
      </c>
      <c r="P67" s="9" t="str">
        <f aca="false">IF(N67="","",$B$10)</f>
        <v/>
      </c>
      <c r="Q67" s="9" t="str">
        <f aca="false">IF(N67="","",$B$12)</f>
        <v/>
      </c>
      <c r="R67" s="9" t="str">
        <f aca="false">IF(N67="","",$B$13)</f>
        <v/>
      </c>
      <c r="S67" s="9" t="str">
        <f aca="false">IF(O67="","",$B$11)</f>
        <v/>
      </c>
      <c r="T67" s="9" t="str">
        <f aca="false">IF(O67="","",$B$14)</f>
        <v/>
      </c>
      <c r="U67" s="9" t="str">
        <f aca="false">IF(O67="","",$B$15)</f>
        <v/>
      </c>
      <c r="V67" s="21" t="str">
        <f aca="false">IF(N67="","",IF(OR(N67&gt;$B$12,N67&lt;$B$13,O67&gt;$B$14,O67&lt;$B$15),IF(M67="Yes","Out of control (excluded)","Out of control"),"In control"))</f>
        <v/>
      </c>
      <c r="W67" s="13"/>
    </row>
    <row r="68" customFormat="false" ht="15" hidden="false" customHeight="false" outlineLevel="0" collapsed="false">
      <c r="A68" s="13" t="n">
        <v>45</v>
      </c>
      <c r="B68" s="1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8"/>
      <c r="N68" s="12" t="str">
        <f aca="false">IF(COUNT(C68:L68)=0,"",AVERAGE(C68:L68))</f>
        <v/>
      </c>
      <c r="O68" s="20" t="str">
        <f aca="false">IF(COUNT(C68:L68)=0,"",MAX(C68:L68)-MIN(C68:L68))</f>
        <v/>
      </c>
      <c r="P68" s="9" t="str">
        <f aca="false">IF(N68="","",$B$10)</f>
        <v/>
      </c>
      <c r="Q68" s="9" t="str">
        <f aca="false">IF(N68="","",$B$12)</f>
        <v/>
      </c>
      <c r="R68" s="9" t="str">
        <f aca="false">IF(N68="","",$B$13)</f>
        <v/>
      </c>
      <c r="S68" s="9" t="str">
        <f aca="false">IF(O68="","",$B$11)</f>
        <v/>
      </c>
      <c r="T68" s="9" t="str">
        <f aca="false">IF(O68="","",$B$14)</f>
        <v/>
      </c>
      <c r="U68" s="9" t="str">
        <f aca="false">IF(O68="","",$B$15)</f>
        <v/>
      </c>
      <c r="V68" s="21" t="str">
        <f aca="false">IF(N68="","",IF(OR(N68&gt;$B$12,N68&lt;$B$13,O68&gt;$B$14,O68&lt;$B$15),IF(M68="Yes","Out of control (excluded)","Out of control"),"In control"))</f>
        <v/>
      </c>
      <c r="W68" s="13"/>
    </row>
    <row r="69" customFormat="false" ht="15" hidden="false" customHeight="false" outlineLevel="0" collapsed="false">
      <c r="A69" s="13" t="n">
        <v>46</v>
      </c>
      <c r="B69" s="1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8"/>
      <c r="N69" s="12" t="str">
        <f aca="false">IF(COUNT(C69:L69)=0,"",AVERAGE(C69:L69))</f>
        <v/>
      </c>
      <c r="O69" s="20" t="str">
        <f aca="false">IF(COUNT(C69:L69)=0,"",MAX(C69:L69)-MIN(C69:L69))</f>
        <v/>
      </c>
      <c r="P69" s="9" t="str">
        <f aca="false">IF(N69="","",$B$10)</f>
        <v/>
      </c>
      <c r="Q69" s="9" t="str">
        <f aca="false">IF(N69="","",$B$12)</f>
        <v/>
      </c>
      <c r="R69" s="9" t="str">
        <f aca="false">IF(N69="","",$B$13)</f>
        <v/>
      </c>
      <c r="S69" s="9" t="str">
        <f aca="false">IF(O69="","",$B$11)</f>
        <v/>
      </c>
      <c r="T69" s="9" t="str">
        <f aca="false">IF(O69="","",$B$14)</f>
        <v/>
      </c>
      <c r="U69" s="9" t="str">
        <f aca="false">IF(O69="","",$B$15)</f>
        <v/>
      </c>
      <c r="V69" s="21" t="str">
        <f aca="false">IF(N69="","",IF(OR(N69&gt;$B$12,N69&lt;$B$13,O69&gt;$B$14,O69&lt;$B$15),IF(M69="Yes","Out of control (excluded)","Out of control"),"In control"))</f>
        <v/>
      </c>
      <c r="W69" s="13"/>
    </row>
    <row r="70" customFormat="false" ht="15" hidden="false" customHeight="false" outlineLevel="0" collapsed="false">
      <c r="A70" s="13" t="n">
        <v>47</v>
      </c>
      <c r="B70" s="13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8"/>
      <c r="N70" s="12" t="str">
        <f aca="false">IF(COUNT(C70:L70)=0,"",AVERAGE(C70:L70))</f>
        <v/>
      </c>
      <c r="O70" s="20" t="str">
        <f aca="false">IF(COUNT(C70:L70)=0,"",MAX(C70:L70)-MIN(C70:L70))</f>
        <v/>
      </c>
      <c r="P70" s="9" t="str">
        <f aca="false">IF(N70="","",$B$10)</f>
        <v/>
      </c>
      <c r="Q70" s="9" t="str">
        <f aca="false">IF(N70="","",$B$12)</f>
        <v/>
      </c>
      <c r="R70" s="9" t="str">
        <f aca="false">IF(N70="","",$B$13)</f>
        <v/>
      </c>
      <c r="S70" s="9" t="str">
        <f aca="false">IF(O70="","",$B$11)</f>
        <v/>
      </c>
      <c r="T70" s="9" t="str">
        <f aca="false">IF(O70="","",$B$14)</f>
        <v/>
      </c>
      <c r="U70" s="9" t="str">
        <f aca="false">IF(O70="","",$B$15)</f>
        <v/>
      </c>
      <c r="V70" s="21" t="str">
        <f aca="false">IF(N70="","",IF(OR(N70&gt;$B$12,N70&lt;$B$13,O70&gt;$B$14,O70&lt;$B$15),IF(M70="Yes","Out of control (excluded)","Out of control"),"In control"))</f>
        <v/>
      </c>
      <c r="W70" s="13"/>
    </row>
    <row r="71" customFormat="false" ht="15" hidden="false" customHeight="false" outlineLevel="0" collapsed="false">
      <c r="A71" s="13" t="n">
        <v>48</v>
      </c>
      <c r="B71" s="1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8"/>
      <c r="N71" s="12" t="str">
        <f aca="false">IF(COUNT(C71:L71)=0,"",AVERAGE(C71:L71))</f>
        <v/>
      </c>
      <c r="O71" s="20" t="str">
        <f aca="false">IF(COUNT(C71:L71)=0,"",MAX(C71:L71)-MIN(C71:L71))</f>
        <v/>
      </c>
      <c r="P71" s="9" t="str">
        <f aca="false">IF(N71="","",$B$10)</f>
        <v/>
      </c>
      <c r="Q71" s="9" t="str">
        <f aca="false">IF(N71="","",$B$12)</f>
        <v/>
      </c>
      <c r="R71" s="9" t="str">
        <f aca="false">IF(N71="","",$B$13)</f>
        <v/>
      </c>
      <c r="S71" s="9" t="str">
        <f aca="false">IF(O71="","",$B$11)</f>
        <v/>
      </c>
      <c r="T71" s="9" t="str">
        <f aca="false">IF(O71="","",$B$14)</f>
        <v/>
      </c>
      <c r="U71" s="9" t="str">
        <f aca="false">IF(O71="","",$B$15)</f>
        <v/>
      </c>
      <c r="V71" s="21" t="str">
        <f aca="false">IF(N71="","",IF(OR(N71&gt;$B$12,N71&lt;$B$13,O71&gt;$B$14,O71&lt;$B$15),IF(M71="Yes","Out of control (excluded)","Out of control"),"In control"))</f>
        <v/>
      </c>
      <c r="W71" s="13"/>
    </row>
    <row r="72" customFormat="false" ht="15" hidden="false" customHeight="false" outlineLevel="0" collapsed="false">
      <c r="A72" s="13" t="n">
        <v>49</v>
      </c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8"/>
      <c r="N72" s="12" t="str">
        <f aca="false">IF(COUNT(C72:L72)=0,"",AVERAGE(C72:L72))</f>
        <v/>
      </c>
      <c r="O72" s="20" t="str">
        <f aca="false">IF(COUNT(C72:L72)=0,"",MAX(C72:L72)-MIN(C72:L72))</f>
        <v/>
      </c>
      <c r="P72" s="9" t="str">
        <f aca="false">IF(N72="","",$B$10)</f>
        <v/>
      </c>
      <c r="Q72" s="9" t="str">
        <f aca="false">IF(N72="","",$B$12)</f>
        <v/>
      </c>
      <c r="R72" s="9" t="str">
        <f aca="false">IF(N72="","",$B$13)</f>
        <v/>
      </c>
      <c r="S72" s="9" t="str">
        <f aca="false">IF(O72="","",$B$11)</f>
        <v/>
      </c>
      <c r="T72" s="9" t="str">
        <f aca="false">IF(O72="","",$B$14)</f>
        <v/>
      </c>
      <c r="U72" s="9" t="str">
        <f aca="false">IF(O72="","",$B$15)</f>
        <v/>
      </c>
      <c r="V72" s="21" t="str">
        <f aca="false">IF(N72="","",IF(OR(N72&gt;$B$12,N72&lt;$B$13,O72&gt;$B$14,O72&lt;$B$15),IF(M72="Yes","Out of control (excluded)","Out of control"),"In control"))</f>
        <v/>
      </c>
      <c r="W72" s="13"/>
    </row>
    <row r="73" customFormat="false" ht="15" hidden="false" customHeight="false" outlineLevel="0" collapsed="false">
      <c r="A73" s="13" t="n">
        <v>50</v>
      </c>
      <c r="B73" s="1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8"/>
      <c r="N73" s="12" t="str">
        <f aca="false">IF(COUNT(C73:L73)=0,"",AVERAGE(C73:L73))</f>
        <v/>
      </c>
      <c r="O73" s="20" t="str">
        <f aca="false">IF(COUNT(C73:L73)=0,"",MAX(C73:L73)-MIN(C73:L73))</f>
        <v/>
      </c>
      <c r="P73" s="9" t="str">
        <f aca="false">IF(N73="","",$B$10)</f>
        <v/>
      </c>
      <c r="Q73" s="9" t="str">
        <f aca="false">IF(N73="","",$B$12)</f>
        <v/>
      </c>
      <c r="R73" s="9" t="str">
        <f aca="false">IF(N73="","",$B$13)</f>
        <v/>
      </c>
      <c r="S73" s="9" t="str">
        <f aca="false">IF(O73="","",$B$11)</f>
        <v/>
      </c>
      <c r="T73" s="9" t="str">
        <f aca="false">IF(O73="","",$B$14)</f>
        <v/>
      </c>
      <c r="U73" s="9" t="str">
        <f aca="false">IF(O73="","",$B$15)</f>
        <v/>
      </c>
      <c r="V73" s="21" t="str">
        <f aca="false">IF(N73="","",IF(OR(N73&gt;$B$12,N73&lt;$B$13,O73&gt;$B$14,O73&lt;$B$15),IF(M73="Yes","Out of control (excluded)","Out of control"),"In control"))</f>
        <v/>
      </c>
      <c r="W73" s="13"/>
    </row>
  </sheetData>
  <conditionalFormatting sqref="V24:V73">
    <cfRule type="expression" priority="2" aboveAverage="0" equalAverage="0" bottom="0" percent="0" rank="0" text="" dxfId="0">
      <formula>LEFT($V24,3)="Out"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78</v>
      </c>
    </row>
    <row r="3" customFormat="false" ht="15" hidden="false" customHeight="false" outlineLevel="0" collapsed="false">
      <c r="A3" s="3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2"/>
  </cols>
  <sheetData>
    <row r="1" customFormat="false" ht="15" hidden="false" customHeight="false" outlineLevel="0" collapsed="false">
      <c r="A1" s="1" t="s">
        <v>0</v>
      </c>
    </row>
    <row r="2" customFormat="false" ht="18.55" hidden="false" customHeight="false" outlineLevel="0" collapsed="false">
      <c r="A2" s="2" t="s">
        <v>80</v>
      </c>
    </row>
    <row r="3" customFormat="false" ht="15" hidden="false" customHeight="false" outlineLevel="0" collapsed="false">
      <c r="A3" s="3" t="s">
        <v>81</v>
      </c>
    </row>
    <row r="5" customFormat="false" ht="15" hidden="false" customHeight="false" outlineLevel="0" collapsed="false">
      <c r="A5" s="4" t="s">
        <v>82</v>
      </c>
      <c r="B5" s="4" t="s">
        <v>17</v>
      </c>
      <c r="C5" s="4" t="s">
        <v>18</v>
      </c>
      <c r="D5" s="4" t="s">
        <v>19</v>
      </c>
      <c r="E5" s="4" t="s">
        <v>20</v>
      </c>
    </row>
    <row r="6" customFormat="false" ht="15" hidden="false" customHeight="false" outlineLevel="0" collapsed="false">
      <c r="A6" s="22" t="n">
        <v>2</v>
      </c>
      <c r="B6" s="23" t="n">
        <v>1.886</v>
      </c>
      <c r="C6" s="23" t="n">
        <v>0</v>
      </c>
      <c r="D6" s="23" t="n">
        <v>3.268</v>
      </c>
      <c r="E6" s="23" t="n">
        <v>1.128</v>
      </c>
    </row>
    <row r="7" customFormat="false" ht="15" hidden="false" customHeight="false" outlineLevel="0" collapsed="false">
      <c r="A7" s="22" t="n">
        <v>3</v>
      </c>
      <c r="B7" s="23" t="n">
        <v>1.023</v>
      </c>
      <c r="C7" s="23" t="n">
        <v>0</v>
      </c>
      <c r="D7" s="23" t="n">
        <v>2.574</v>
      </c>
      <c r="E7" s="23" t="n">
        <v>1.693</v>
      </c>
    </row>
    <row r="8" customFormat="false" ht="15" hidden="false" customHeight="false" outlineLevel="0" collapsed="false">
      <c r="A8" s="22" t="n">
        <v>4</v>
      </c>
      <c r="B8" s="23" t="n">
        <v>0.729</v>
      </c>
      <c r="C8" s="23" t="n">
        <v>0</v>
      </c>
      <c r="D8" s="23" t="n">
        <v>2.282</v>
      </c>
      <c r="E8" s="23" t="n">
        <v>2.059</v>
      </c>
    </row>
    <row r="9" customFormat="false" ht="15" hidden="false" customHeight="false" outlineLevel="0" collapsed="false">
      <c r="A9" s="22" t="n">
        <v>5</v>
      </c>
      <c r="B9" s="23" t="n">
        <v>0.577</v>
      </c>
      <c r="C9" s="23" t="n">
        <v>0</v>
      </c>
      <c r="D9" s="23" t="n">
        <v>2.114</v>
      </c>
      <c r="E9" s="23" t="n">
        <v>2.326</v>
      </c>
    </row>
    <row r="10" customFormat="false" ht="15" hidden="false" customHeight="false" outlineLevel="0" collapsed="false">
      <c r="A10" s="22" t="n">
        <v>6</v>
      </c>
      <c r="B10" s="23" t="n">
        <v>0.483</v>
      </c>
      <c r="C10" s="23" t="n">
        <v>0</v>
      </c>
      <c r="D10" s="23" t="n">
        <v>2.004</v>
      </c>
      <c r="E10" s="23" t="n">
        <v>2.534</v>
      </c>
    </row>
    <row r="11" customFormat="false" ht="15" hidden="false" customHeight="false" outlineLevel="0" collapsed="false">
      <c r="A11" s="22" t="n">
        <v>7</v>
      </c>
      <c r="B11" s="23" t="n">
        <v>0.419</v>
      </c>
      <c r="C11" s="23" t="n">
        <v>0.076</v>
      </c>
      <c r="D11" s="23" t="n">
        <v>1.924</v>
      </c>
      <c r="E11" s="23" t="n">
        <v>2.704</v>
      </c>
    </row>
    <row r="12" customFormat="false" ht="15" hidden="false" customHeight="false" outlineLevel="0" collapsed="false">
      <c r="A12" s="22" t="n">
        <v>8</v>
      </c>
      <c r="B12" s="23" t="n">
        <v>0.373</v>
      </c>
      <c r="C12" s="23" t="n">
        <v>0.136</v>
      </c>
      <c r="D12" s="23" t="n">
        <v>1.864</v>
      </c>
      <c r="E12" s="23" t="n">
        <v>2.847</v>
      </c>
    </row>
    <row r="13" customFormat="false" ht="15" hidden="false" customHeight="false" outlineLevel="0" collapsed="false">
      <c r="A13" s="22" t="n">
        <v>9</v>
      </c>
      <c r="B13" s="23" t="n">
        <v>0.337</v>
      </c>
      <c r="C13" s="23" t="n">
        <v>0.184</v>
      </c>
      <c r="D13" s="23" t="n">
        <v>1.816</v>
      </c>
      <c r="E13" s="23" t="n">
        <v>2.97</v>
      </c>
    </row>
    <row r="14" customFormat="false" ht="15" hidden="false" customHeight="false" outlineLevel="0" collapsed="false">
      <c r="A14" s="22" t="n">
        <v>10</v>
      </c>
      <c r="B14" s="23" t="n">
        <v>0.308</v>
      </c>
      <c r="C14" s="23" t="n">
        <v>0.223</v>
      </c>
      <c r="D14" s="23" t="n">
        <v>1.777</v>
      </c>
      <c r="E14" s="23" t="n">
        <v>3.078</v>
      </c>
    </row>
    <row r="16" customFormat="false" ht="15" hidden="false" customHeight="false" outlineLevel="0" collapsed="false">
      <c r="A16" s="3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2026-10-22T07:38:14Z</dcterms:created>
  <dc:creator>openpyxl</dc:creator>
  <dc:description/>
  <dc:language>en-US</dc:language>
  <cp:lastModifiedBy/>
  <dcterms:modified xsi:type="dcterms:W3CDTF">2026-10-22T09:38:16Z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